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roxana.tigau\Desktop\2024 ACTE LUCRATE\OMTI\OMTI AA NR.1 2024 METROREX\ANEXE FARA DIRECTORI\"/>
    </mc:Choice>
  </mc:AlternateContent>
  <xr:revisionPtr revIDLastSave="0" documentId="13_ncr:1_{50843EE7-B552-41F4-8A40-D22F75D35E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 " sheetId="4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41" l="1"/>
  <c r="E35" i="41"/>
  <c r="C28" i="41"/>
  <c r="C27" i="41" s="1"/>
  <c r="C26" i="41" s="1"/>
  <c r="C35" i="41"/>
  <c r="E28" i="41" l="1"/>
  <c r="E27" i="41" s="1"/>
  <c r="E22" i="41"/>
  <c r="E16" i="41"/>
  <c r="D28" i="41"/>
  <c r="D27" i="41" s="1"/>
  <c r="D22" i="41"/>
  <c r="D16" i="41"/>
  <c r="C22" i="41"/>
  <c r="C18" i="41"/>
  <c r="C16" i="41"/>
  <c r="D26" i="41" l="1"/>
  <c r="E26" i="41"/>
  <c r="C15" i="41"/>
  <c r="C14" i="41" s="1"/>
  <c r="D15" i="41"/>
  <c r="D14" i="41" s="1"/>
  <c r="D42" i="41" s="1"/>
  <c r="E15" i="41"/>
  <c r="E14" i="41" s="1"/>
  <c r="E42" i="41" l="1"/>
  <c r="C42" i="41"/>
  <c r="C43" i="41" s="1"/>
  <c r="C44" i="41" s="1"/>
</calcChain>
</file>

<file path=xl/sharedStrings.xml><?xml version="1.0" encoding="utf-8"?>
<sst xmlns="http://schemas.openxmlformats.org/spreadsheetml/2006/main" count="47" uniqueCount="47">
  <si>
    <t xml:space="preserve">  -  mii lei  -</t>
  </si>
  <si>
    <t>INDICATORI</t>
  </si>
  <si>
    <t>I</t>
  </si>
  <si>
    <t>A.VENITURI TOTALE (I+II)</t>
  </si>
  <si>
    <t>I.Venituri din exploatare (1+2+3)</t>
  </si>
  <si>
    <t>1.Venituri proprii, din care:</t>
  </si>
  <si>
    <t xml:space="preserve">    -Venituri din activitatea de transport (a.1 x a.2 )</t>
  </si>
  <si>
    <t xml:space="preserve">     a.1. Tarif mediu practicat - lei -</t>
  </si>
  <si>
    <t xml:space="preserve">     a.2. Numar de calatori transportati</t>
  </si>
  <si>
    <t xml:space="preserve">    -Venituri din alte activitati</t>
  </si>
  <si>
    <t>2.Venituri aferente costului producției în curs de execuție</t>
  </si>
  <si>
    <t>3.Alte venituri din exploatare, din care:</t>
  </si>
  <si>
    <t xml:space="preserve">     - venituri din subvenţii pentru investiţii</t>
  </si>
  <si>
    <t xml:space="preserve">     - alte venituri din exploatare (recuperări, confecţionări, vânzări active, amenzi penalități)</t>
  </si>
  <si>
    <t>II.Venituri financiare:</t>
  </si>
  <si>
    <t>II</t>
  </si>
  <si>
    <t>B.CHELTUIELI TOTALE (I+II)</t>
  </si>
  <si>
    <t>I. Cheltuieli de exploatare (A+B+C+D+E)</t>
  </si>
  <si>
    <t>A. CHELTUIELI CU BUNURI SI SERVICII, din care:</t>
  </si>
  <si>
    <t>1.Cheltuieli privind stocurile</t>
  </si>
  <si>
    <t>2.Cheltuieli privind serviciile executate de terti, din care:</t>
  </si>
  <si>
    <t xml:space="preserve">             -servicii de mentenanță a materialului rulant</t>
  </si>
  <si>
    <t>3.Cheltuieli cu alte  servicii executate de terti</t>
  </si>
  <si>
    <t>B. CHELTUIELI CU IMPOZITE SI TAXE SI VARSAMINTE ASIMILATE</t>
  </si>
  <si>
    <r>
      <rPr>
        <b/>
        <sz val="10"/>
        <color indexed="8"/>
        <rFont val="Arial"/>
        <family val="2"/>
      </rPr>
      <t>C.</t>
    </r>
    <r>
      <rPr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CHELTUIELI CU PERSONALUL</t>
    </r>
  </si>
  <si>
    <t>D. ALTE CHELTUIELI DE EXPLOATARE, din care:</t>
  </si>
  <si>
    <t xml:space="preserve">      -cheltuieli cu majorări și penalități</t>
  </si>
  <si>
    <t xml:space="preserve">      -cheltuieli privind activele imobilizate</t>
  </si>
  <si>
    <t xml:space="preserve">      -cheltuieli cu amortizarea imobilizarilor corporale si necorporale</t>
  </si>
  <si>
    <t xml:space="preserve">      -cheltuieli cu ajustări și deprecieri pentru pierdere de valoare și provizioane</t>
  </si>
  <si>
    <t>II.Cheltuieli financiare</t>
  </si>
  <si>
    <t>III</t>
  </si>
  <si>
    <t>Rezultat brut</t>
  </si>
  <si>
    <t xml:space="preserve">      -alte cheltuieli </t>
  </si>
  <si>
    <t>Activitatea de operare a metroului (activitatetea de exploatare)</t>
  </si>
  <si>
    <t>Activitatea de investiții – patrominiu public</t>
  </si>
  <si>
    <t xml:space="preserve">Activitatea de întreținere/ administrare a infrastructurii </t>
  </si>
  <si>
    <t>IV</t>
  </si>
  <si>
    <t xml:space="preserve">Compensația pentru efectuarea Obligațiilor de serviciu public (Cheltuieli eligibile– Venituri obținute de Operator în legătură cu prestarea serviciului de transport public de călători cu metroul), din care: </t>
  </si>
  <si>
    <t xml:space="preserve">     - subvenție pentru transport călători cu metroul</t>
  </si>
  <si>
    <t xml:space="preserve">     - diferențe de tarif cuvenite operatorului</t>
  </si>
  <si>
    <t>Notă: Valorile cuprinse în anexă nu conțin T.V.A.</t>
  </si>
  <si>
    <t xml:space="preserve">  (Anexa nr. 7a la contract)</t>
  </si>
  <si>
    <t>la Actul adițional nr. 1/2024</t>
  </si>
  <si>
    <t>Separarea activităților contabile ale Metrorex S.A., aferente cheltuielilor și veniturilor, 
distinct pe activitatea de operare a metroului, pe activitatea de întreținere/administrare a infrastructurii 
și pe activitatea de investiții – patrimoniu public
pentrul anul 2024</t>
  </si>
  <si>
    <t xml:space="preserve"> Anexa nr. 7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</si>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</sst>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i/>
      <sz val="10"/>
      <color indexed="8"/>
      <name val="Arial"/>
      <family val="2"/>
    </font>
    <font>
      <b/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7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3" fontId="5" fillId="2" borderId="5" xfId="0" applyNumberFormat="1" applyFont="1" applyFill="1" applyBorder="1"/>
    <xf numFmtId="4" fontId="8" fillId="2" borderId="6" xfId="1" applyNumberFormat="1" applyFont="1" applyFill="1" applyBorder="1"/>
    <xf numFmtId="4" fontId="0" fillId="0" borderId="0" xfId="0" applyNumberFormat="1"/>
    <xf numFmtId="3" fontId="6" fillId="2" borderId="7" xfId="0" applyNumberFormat="1" applyFont="1" applyFill="1" applyBorder="1"/>
    <xf numFmtId="4" fontId="9" fillId="2" borderId="7" xfId="1" applyNumberFormat="1" applyFont="1" applyFill="1" applyBorder="1"/>
    <xf numFmtId="3" fontId="5" fillId="2" borderId="8" xfId="0" applyNumberFormat="1" applyFont="1" applyFill="1" applyBorder="1"/>
    <xf numFmtId="4" fontId="5" fillId="2" borderId="7" xfId="0" applyNumberFormat="1" applyFont="1" applyFill="1" applyBorder="1"/>
    <xf numFmtId="4" fontId="7" fillId="2" borderId="5" xfId="2" applyNumberFormat="1" applyFill="1" applyBorder="1" applyAlignment="1">
      <alignment horizontal="right"/>
    </xf>
    <xf numFmtId="4" fontId="6" fillId="2" borderId="7" xfId="0" applyNumberFormat="1" applyFont="1" applyFill="1" applyBorder="1"/>
    <xf numFmtId="3" fontId="6" fillId="2" borderId="8" xfId="0" applyNumberFormat="1" applyFont="1" applyFill="1" applyBorder="1"/>
    <xf numFmtId="3" fontId="7" fillId="2" borderId="2" xfId="2" applyNumberFormat="1" applyFill="1" applyBorder="1" applyAlignment="1">
      <alignment horizontal="right"/>
    </xf>
    <xf numFmtId="4" fontId="2" fillId="2" borderId="7" xfId="2" applyNumberFormat="1" applyFont="1" applyFill="1" applyBorder="1" applyAlignment="1">
      <alignment horizontal="right"/>
    </xf>
    <xf numFmtId="3" fontId="12" fillId="2" borderId="8" xfId="0" applyNumberFormat="1" applyFont="1" applyFill="1" applyBorder="1"/>
    <xf numFmtId="4" fontId="13" fillId="2" borderId="7" xfId="2" applyNumberFormat="1" applyFont="1" applyFill="1" applyBorder="1" applyAlignment="1">
      <alignment horizontal="right"/>
    </xf>
    <xf numFmtId="3" fontId="12" fillId="2" borderId="8" xfId="0" applyNumberFormat="1" applyFont="1" applyFill="1" applyBorder="1" applyAlignment="1">
      <alignment vertical="center" wrapText="1"/>
    </xf>
    <xf numFmtId="3" fontId="5" fillId="2" borderId="7" xfId="0" applyNumberFormat="1" applyFont="1" applyFill="1" applyBorder="1"/>
    <xf numFmtId="3" fontId="5" fillId="2" borderId="6" xfId="0" applyNumberFormat="1" applyFont="1" applyFill="1" applyBorder="1"/>
    <xf numFmtId="4" fontId="5" fillId="2" borderId="6" xfId="0" applyNumberFormat="1" applyFont="1" applyFill="1" applyBorder="1"/>
    <xf numFmtId="3" fontId="14" fillId="2" borderId="7" xfId="0" applyNumberFormat="1" applyFont="1" applyFill="1" applyBorder="1"/>
    <xf numFmtId="4" fontId="8" fillId="2" borderId="7" xfId="1" applyNumberFormat="1" applyFont="1" applyFill="1" applyBorder="1"/>
    <xf numFmtId="3" fontId="15" fillId="2" borderId="7" xfId="0" applyNumberFormat="1" applyFont="1" applyFill="1" applyBorder="1"/>
    <xf numFmtId="4" fontId="15" fillId="2" borderId="7" xfId="1" applyNumberFormat="1" applyFont="1" applyFill="1" applyBorder="1"/>
    <xf numFmtId="4" fontId="8" fillId="2" borderId="7" xfId="0" applyNumberFormat="1" applyFont="1" applyFill="1" applyBorder="1"/>
    <xf numFmtId="3" fontId="14" fillId="2" borderId="8" xfId="0" applyNumberFormat="1" applyFont="1" applyFill="1" applyBorder="1"/>
    <xf numFmtId="3" fontId="9" fillId="2" borderId="7" xfId="0" applyNumberFormat="1" applyFont="1" applyFill="1" applyBorder="1"/>
    <xf numFmtId="3" fontId="8" fillId="2" borderId="7" xfId="0" applyNumberFormat="1" applyFont="1" applyFill="1" applyBorder="1"/>
    <xf numFmtId="0" fontId="1" fillId="2" borderId="4" xfId="0" applyFont="1" applyFill="1" applyBorder="1" applyAlignment="1">
      <alignment horizontal="center" vertical="center"/>
    </xf>
    <xf numFmtId="3" fontId="5" fillId="2" borderId="4" xfId="0" applyNumberFormat="1" applyFont="1" applyFill="1" applyBorder="1"/>
    <xf numFmtId="4" fontId="5" fillId="2" borderId="4" xfId="0" applyNumberFormat="1" applyFont="1" applyFill="1" applyBorder="1"/>
    <xf numFmtId="0" fontId="0" fillId="2" borderId="0" xfId="0" applyFill="1"/>
    <xf numFmtId="3" fontId="11" fillId="2" borderId="7" xfId="2" applyNumberFormat="1" applyFont="1" applyFill="1" applyBorder="1" applyAlignment="1">
      <alignment horizontal="right"/>
    </xf>
    <xf numFmtId="4" fontId="2" fillId="2" borderId="9" xfId="2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right"/>
    </xf>
    <xf numFmtId="0" fontId="3" fillId="0" borderId="0" xfId="0" applyFont="1" applyAlignment="1">
      <alignment horizontal="center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12" fillId="2" borderId="4" xfId="0" applyNumberFormat="1" applyFont="1" applyFill="1" applyBorder="1" applyAlignment="1">
      <alignment vertical="center"/>
    </xf>
    <xf numFmtId="3" fontId="12" fillId="2" borderId="0" xfId="0" applyNumberFormat="1" applyFont="1" applyFill="1" applyAlignment="1">
      <alignment vertical="center"/>
    </xf>
    <xf numFmtId="4" fontId="5" fillId="2" borderId="3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3" fontId="15" fillId="2" borderId="7" xfId="1" applyNumberFormat="1" applyFont="1" applyFill="1" applyBorder="1"/>
    <xf numFmtId="2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top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17" fillId="0" borderId="0" xfId="0" applyFont="1" applyAlignment="1">
      <alignment horizontal="center" wrapText="1"/>
    </xf>
    <xf numFmtId="0" fontId="1" fillId="2" borderId="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3">
    <cellStyle name="Normal" xfId="0" builtinId="0"/>
    <cellStyle name="Normal 4" xfId="1" xr:uid="{00000000-0005-0000-0000-000001000000}"/>
    <cellStyle name="Normal_Copy of Copy of BVC analitic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tabSelected="1" topLeftCell="A40" workbookViewId="0">
      <selection activeCell="A49" sqref="A49:E62"/>
    </sheetView>
  </sheetViews>
  <sheetFormatPr defaultRowHeight="15" x14ac:dyDescent="0.25"/>
  <cols>
    <col min="1" max="1" width="5.28515625" customWidth="1"/>
    <col min="2" max="2" width="68.7109375" customWidth="1"/>
    <col min="3" max="3" width="15.28515625" style="36" customWidth="1"/>
    <col min="4" max="4" width="15.85546875" style="36" customWidth="1"/>
    <col min="5" max="5" width="15.7109375" style="36" customWidth="1"/>
    <col min="6" max="6" width="9.140625" customWidth="1"/>
    <col min="7" max="7" width="10.42578125" customWidth="1"/>
    <col min="8" max="8" width="13.28515625" customWidth="1"/>
    <col min="9" max="9" width="11.140625" customWidth="1"/>
    <col min="10" max="10" width="9.85546875" bestFit="1" customWidth="1"/>
    <col min="11" max="11" width="10.85546875" bestFit="1" customWidth="1"/>
  </cols>
  <sheetData>
    <row r="1" spans="1:9" ht="13.15" customHeight="1" x14ac:dyDescent="0.25"/>
    <row r="2" spans="1:9" ht="21.6" customHeight="1" x14ac:dyDescent="0.25">
      <c r="B2" s="1"/>
      <c r="C2" s="59" t="s">
        <v>45</v>
      </c>
      <c r="D2" s="59"/>
      <c r="E2" s="59"/>
    </row>
    <row r="3" spans="1:9" ht="15" customHeight="1" x14ac:dyDescent="0.25">
      <c r="B3" s="1"/>
      <c r="C3" s="58" t="s">
        <v>43</v>
      </c>
      <c r="D3" s="58"/>
      <c r="E3" s="58"/>
    </row>
    <row r="4" spans="1:9" ht="15.75" x14ac:dyDescent="0.25">
      <c r="B4" s="40"/>
      <c r="C4" s="60" t="s">
        <v>42</v>
      </c>
      <c r="D4" s="60"/>
      <c r="E4" s="60"/>
    </row>
    <row r="5" spans="1:9" ht="15.75" x14ac:dyDescent="0.25">
      <c r="B5" s="1"/>
      <c r="C5" s="41"/>
      <c r="D5" s="64"/>
      <c r="E5" s="64"/>
    </row>
    <row r="6" spans="1:9" ht="64.150000000000006" customHeight="1" x14ac:dyDescent="0.25">
      <c r="A6" s="65" t="s">
        <v>44</v>
      </c>
      <c r="B6" s="65"/>
      <c r="C6" s="65"/>
      <c r="D6" s="65"/>
      <c r="E6" s="65"/>
    </row>
    <row r="7" spans="1:9" ht="8.25" customHeight="1" x14ac:dyDescent="0.25">
      <c r="B7" s="2"/>
    </row>
    <row r="8" spans="1:9" ht="13.5" customHeight="1" thickBot="1" x14ac:dyDescent="0.3">
      <c r="C8" s="42"/>
      <c r="D8" s="42"/>
      <c r="E8" s="42" t="s">
        <v>0</v>
      </c>
    </row>
    <row r="9" spans="1:9" ht="15" customHeight="1" x14ac:dyDescent="0.25">
      <c r="A9" s="3"/>
      <c r="B9" s="3"/>
      <c r="C9" s="61" t="s">
        <v>34</v>
      </c>
      <c r="D9" s="61" t="s">
        <v>36</v>
      </c>
      <c r="E9" s="61" t="s">
        <v>35</v>
      </c>
    </row>
    <row r="10" spans="1:9" x14ac:dyDescent="0.25">
      <c r="A10" s="4"/>
      <c r="B10" s="5" t="s">
        <v>1</v>
      </c>
      <c r="C10" s="62"/>
      <c r="D10" s="62"/>
      <c r="E10" s="62"/>
    </row>
    <row r="11" spans="1:9" ht="12.6" customHeight="1" x14ac:dyDescent="0.25">
      <c r="A11" s="4"/>
      <c r="B11" s="5"/>
      <c r="C11" s="62"/>
      <c r="D11" s="62"/>
      <c r="E11" s="62"/>
    </row>
    <row r="12" spans="1:9" ht="38.450000000000003" customHeight="1" thickBot="1" x14ac:dyDescent="0.3">
      <c r="A12" s="5"/>
      <c r="B12" s="5"/>
      <c r="C12" s="63"/>
      <c r="D12" s="63"/>
      <c r="E12" s="63"/>
    </row>
    <row r="13" spans="1:9" ht="15.75" thickBot="1" x14ac:dyDescent="0.3">
      <c r="A13" s="6">
        <v>0</v>
      </c>
      <c r="B13" s="6">
        <v>1</v>
      </c>
      <c r="C13" s="6">
        <v>2</v>
      </c>
      <c r="D13" s="6">
        <v>3</v>
      </c>
      <c r="E13" s="6">
        <v>4</v>
      </c>
    </row>
    <row r="14" spans="1:9" x14ac:dyDescent="0.25">
      <c r="A14" s="56" t="s">
        <v>2</v>
      </c>
      <c r="B14" s="7" t="s">
        <v>3</v>
      </c>
      <c r="C14" s="8">
        <f t="shared" ref="C14:E14" si="0">C15+C25</f>
        <v>504258.13507339999</v>
      </c>
      <c r="D14" s="8">
        <f t="shared" si="0"/>
        <v>21887.04405678</v>
      </c>
      <c r="E14" s="8">
        <f t="shared" si="0"/>
        <v>1000274.8630098199</v>
      </c>
      <c r="G14" s="9"/>
      <c r="H14" s="9"/>
      <c r="I14" s="51"/>
    </row>
    <row r="15" spans="1:9" x14ac:dyDescent="0.25">
      <c r="A15" s="56"/>
      <c r="B15" s="10" t="s">
        <v>4</v>
      </c>
      <c r="C15" s="11">
        <f t="shared" ref="C15:E15" si="1">C16+C21+C22</f>
        <v>504213.5850734</v>
      </c>
      <c r="D15" s="11">
        <f t="shared" si="1"/>
        <v>21877.309056779999</v>
      </c>
      <c r="E15" s="11">
        <f t="shared" si="1"/>
        <v>1000274.1480098199</v>
      </c>
      <c r="H15" s="9"/>
    </row>
    <row r="16" spans="1:9" x14ac:dyDescent="0.25">
      <c r="A16" s="56"/>
      <c r="B16" s="12" t="s">
        <v>5</v>
      </c>
      <c r="C16" s="13">
        <f t="shared" ref="C16:E16" si="2">C17+C20</f>
        <v>396117.08600000001</v>
      </c>
      <c r="D16" s="22">
        <f t="shared" si="2"/>
        <v>0</v>
      </c>
      <c r="E16" s="22">
        <f t="shared" si="2"/>
        <v>0</v>
      </c>
      <c r="H16" s="9"/>
    </row>
    <row r="17" spans="1:9" x14ac:dyDescent="0.25">
      <c r="A17" s="56"/>
      <c r="B17" s="10" t="s">
        <v>6</v>
      </c>
      <c r="C17" s="14">
        <v>362560</v>
      </c>
      <c r="D17" s="14"/>
      <c r="E17" s="14"/>
      <c r="H17" s="9"/>
    </row>
    <row r="18" spans="1:9" ht="17.25" customHeight="1" x14ac:dyDescent="0.25">
      <c r="A18" s="56"/>
      <c r="B18" s="10" t="s">
        <v>7</v>
      </c>
      <c r="C18" s="15">
        <f>C17/C19*1000</f>
        <v>2.06</v>
      </c>
      <c r="D18" s="15"/>
      <c r="E18" s="15"/>
      <c r="H18" s="9"/>
    </row>
    <row r="19" spans="1:9" x14ac:dyDescent="0.25">
      <c r="A19" s="56"/>
      <c r="B19" s="10" t="s">
        <v>8</v>
      </c>
      <c r="C19" s="37">
        <v>176000000</v>
      </c>
      <c r="D19" s="37"/>
      <c r="E19" s="37"/>
      <c r="H19" s="9"/>
    </row>
    <row r="20" spans="1:9" x14ac:dyDescent="0.25">
      <c r="A20" s="56"/>
      <c r="B20" s="16" t="s">
        <v>9</v>
      </c>
      <c r="C20" s="15">
        <v>33557.085999999996</v>
      </c>
      <c r="D20" s="15"/>
      <c r="E20" s="15"/>
      <c r="H20" s="9"/>
    </row>
    <row r="21" spans="1:9" x14ac:dyDescent="0.25">
      <c r="A21" s="56"/>
      <c r="B21" s="12" t="s">
        <v>10</v>
      </c>
      <c r="C21" s="17">
        <v>0</v>
      </c>
      <c r="D21" s="17">
        <v>0</v>
      </c>
      <c r="E21" s="17">
        <v>0</v>
      </c>
      <c r="H21" s="9"/>
    </row>
    <row r="22" spans="1:9" x14ac:dyDescent="0.25">
      <c r="A22" s="56"/>
      <c r="B22" s="12" t="s">
        <v>11</v>
      </c>
      <c r="C22" s="18">
        <f>C23+C24</f>
        <v>108096.49907339999</v>
      </c>
      <c r="D22" s="18">
        <f>D23+D24</f>
        <v>21877.309056779999</v>
      </c>
      <c r="E22" s="18">
        <f>E23+E24</f>
        <v>1000274.1480098199</v>
      </c>
      <c r="H22" s="9"/>
    </row>
    <row r="23" spans="1:9" x14ac:dyDescent="0.25">
      <c r="A23" s="56"/>
      <c r="B23" s="19" t="s">
        <v>12</v>
      </c>
      <c r="C23" s="20">
        <v>100116.49907339999</v>
      </c>
      <c r="D23" s="20">
        <v>21877.309056779999</v>
      </c>
      <c r="E23" s="20">
        <v>1000274.1480098199</v>
      </c>
      <c r="H23" s="9"/>
    </row>
    <row r="24" spans="1:9" ht="25.5" x14ac:dyDescent="0.25">
      <c r="A24" s="56"/>
      <c r="B24" s="21" t="s">
        <v>13</v>
      </c>
      <c r="C24" s="20">
        <v>7980</v>
      </c>
      <c r="D24" s="20"/>
      <c r="E24" s="20"/>
      <c r="H24" s="9"/>
    </row>
    <row r="25" spans="1:9" ht="15.75" thickBot="1" x14ac:dyDescent="0.3">
      <c r="A25" s="56"/>
      <c r="B25" s="22" t="s">
        <v>14</v>
      </c>
      <c r="C25" s="38">
        <v>44.55</v>
      </c>
      <c r="D25" s="38">
        <v>9.7349999999999994</v>
      </c>
      <c r="E25" s="38">
        <v>0.71500000000000008</v>
      </c>
      <c r="G25" s="9"/>
      <c r="H25" s="9"/>
      <c r="I25" s="9"/>
    </row>
    <row r="26" spans="1:9" x14ac:dyDescent="0.25">
      <c r="A26" s="57" t="s">
        <v>15</v>
      </c>
      <c r="B26" s="23" t="s">
        <v>16</v>
      </c>
      <c r="C26" s="24">
        <f t="shared" ref="C26" si="3">C27+C41</f>
        <v>1506822.2980677448</v>
      </c>
      <c r="D26" s="24">
        <f t="shared" ref="D26:E26" si="4">D27+D41</f>
        <v>252066.10060815947</v>
      </c>
      <c r="E26" s="24">
        <f t="shared" si="4"/>
        <v>1015588.6549563055</v>
      </c>
      <c r="G26" s="9"/>
      <c r="H26" s="9"/>
      <c r="I26" s="9"/>
    </row>
    <row r="27" spans="1:9" x14ac:dyDescent="0.25">
      <c r="A27" s="56"/>
      <c r="B27" s="22" t="s">
        <v>17</v>
      </c>
      <c r="C27" s="13">
        <f t="shared" ref="C27" si="5">C28+C33+C34+C35</f>
        <v>1506806.0980677449</v>
      </c>
      <c r="D27" s="13">
        <f t="shared" ref="D27:E27" si="6">D28+D33+D34+D35</f>
        <v>252062.56060815946</v>
      </c>
      <c r="E27" s="13">
        <f t="shared" si="6"/>
        <v>1015588.3949563055</v>
      </c>
      <c r="G27" s="9"/>
      <c r="H27" s="9"/>
      <c r="I27" s="9"/>
    </row>
    <row r="28" spans="1:9" x14ac:dyDescent="0.25">
      <c r="A28" s="56"/>
      <c r="B28" s="25" t="s">
        <v>18</v>
      </c>
      <c r="C28" s="13">
        <f t="shared" ref="C28" si="7">C29+C30+C32</f>
        <v>566285.72030903504</v>
      </c>
      <c r="D28" s="13">
        <f t="shared" ref="D28:E28" si="8">D29+D30+D32</f>
        <v>47106.51461435949</v>
      </c>
      <c r="E28" s="13">
        <f t="shared" si="8"/>
        <v>1872.7688541054999</v>
      </c>
      <c r="G28" s="9"/>
      <c r="H28" s="9"/>
      <c r="I28" s="9"/>
    </row>
    <row r="29" spans="1:9" x14ac:dyDescent="0.25">
      <c r="A29" s="56"/>
      <c r="B29" s="22" t="s">
        <v>19</v>
      </c>
      <c r="C29" s="26">
        <v>197312.151466935</v>
      </c>
      <c r="D29" s="26">
        <v>36560.719139789493</v>
      </c>
      <c r="E29" s="26">
        <v>1217.5048107754999</v>
      </c>
      <c r="G29" s="9"/>
      <c r="H29" s="9"/>
      <c r="I29" s="9"/>
    </row>
    <row r="30" spans="1:9" ht="14.45" customHeight="1" x14ac:dyDescent="0.25">
      <c r="A30" s="56"/>
      <c r="B30" s="22" t="s">
        <v>20</v>
      </c>
      <c r="C30" s="26">
        <v>258231.67787760001</v>
      </c>
      <c r="D30" s="26">
        <v>2283.6467749200001</v>
      </c>
      <c r="E30" s="26">
        <v>107.46275748000001</v>
      </c>
      <c r="H30" s="9"/>
    </row>
    <row r="31" spans="1:9" ht="15" customHeight="1" x14ac:dyDescent="0.25">
      <c r="A31" s="56"/>
      <c r="B31" s="27" t="s">
        <v>21</v>
      </c>
      <c r="C31" s="28">
        <v>249000</v>
      </c>
      <c r="D31" s="50">
        <v>0</v>
      </c>
      <c r="E31" s="50">
        <v>0</v>
      </c>
      <c r="H31" s="9"/>
    </row>
    <row r="32" spans="1:9" x14ac:dyDescent="0.25">
      <c r="A32" s="56"/>
      <c r="B32" s="22" t="s">
        <v>22</v>
      </c>
      <c r="C32" s="29">
        <v>110741.89096450001</v>
      </c>
      <c r="D32" s="29">
        <v>8262.1486996499989</v>
      </c>
      <c r="E32" s="29">
        <v>547.80128585000011</v>
      </c>
      <c r="G32" s="9"/>
      <c r="H32" s="9"/>
    </row>
    <row r="33" spans="1:11" x14ac:dyDescent="0.25">
      <c r="A33" s="56"/>
      <c r="B33" s="30" t="s">
        <v>23</v>
      </c>
      <c r="C33" s="29">
        <v>3663.4005849999999</v>
      </c>
      <c r="D33" s="29">
        <v>860.40970449999998</v>
      </c>
      <c r="E33" s="29">
        <v>58.211120500000014</v>
      </c>
      <c r="G33" s="9"/>
      <c r="H33" s="9"/>
      <c r="I33" s="9"/>
    </row>
    <row r="34" spans="1:11" x14ac:dyDescent="0.25">
      <c r="A34" s="56"/>
      <c r="B34" s="31" t="s">
        <v>24</v>
      </c>
      <c r="C34" s="29">
        <v>795220.60794470971</v>
      </c>
      <c r="D34" s="29">
        <v>173770.42967999997</v>
      </c>
      <c r="E34" s="29">
        <v>12762.799920000001</v>
      </c>
      <c r="G34" s="9"/>
      <c r="H34" s="9"/>
      <c r="I34" s="9"/>
    </row>
    <row r="35" spans="1:11" ht="14.25" customHeight="1" x14ac:dyDescent="0.25">
      <c r="A35" s="56"/>
      <c r="B35" s="22" t="s">
        <v>25</v>
      </c>
      <c r="C35" s="29">
        <f t="shared" ref="C35:E35" si="9">C36+C37+C38+C39+C40</f>
        <v>141636.36922899997</v>
      </c>
      <c r="D35" s="29">
        <f t="shared" si="9"/>
        <v>30325.206609299996</v>
      </c>
      <c r="E35" s="29">
        <f t="shared" si="9"/>
        <v>1000894.6150617</v>
      </c>
      <c r="H35" s="9"/>
      <c r="I35" s="9"/>
    </row>
    <row r="36" spans="1:11" ht="14.25" customHeight="1" x14ac:dyDescent="0.25">
      <c r="A36" s="56"/>
      <c r="B36" s="31" t="s">
        <v>26</v>
      </c>
      <c r="C36" s="15">
        <v>2860</v>
      </c>
      <c r="D36" s="10">
        <v>0</v>
      </c>
      <c r="E36" s="10">
        <v>0</v>
      </c>
      <c r="H36" s="9"/>
    </row>
    <row r="37" spans="1:11" ht="14.25" customHeight="1" x14ac:dyDescent="0.25">
      <c r="A37" s="56"/>
      <c r="B37" s="31" t="s">
        <v>27</v>
      </c>
      <c r="C37" s="10">
        <v>0</v>
      </c>
      <c r="D37" s="10">
        <v>0</v>
      </c>
      <c r="E37" s="15">
        <v>998667.34</v>
      </c>
      <c r="H37" s="9"/>
      <c r="I37" s="9"/>
    </row>
    <row r="38" spans="1:11" ht="14.25" customHeight="1" x14ac:dyDescent="0.25">
      <c r="A38" s="56"/>
      <c r="B38" s="31" t="s">
        <v>28</v>
      </c>
      <c r="C38" s="15">
        <v>138769.02179999999</v>
      </c>
      <c r="D38" s="15">
        <v>30323.601059999997</v>
      </c>
      <c r="E38" s="15">
        <v>2227.1571400000003</v>
      </c>
      <c r="H38" s="9"/>
      <c r="I38" s="9"/>
    </row>
    <row r="39" spans="1:11" ht="16.149999999999999" customHeight="1" x14ac:dyDescent="0.25">
      <c r="A39" s="56"/>
      <c r="B39" s="31" t="s">
        <v>29</v>
      </c>
      <c r="C39" s="10">
        <v>0</v>
      </c>
      <c r="D39" s="10">
        <v>0</v>
      </c>
      <c r="E39" s="10">
        <v>0</v>
      </c>
      <c r="H39" s="9"/>
    </row>
    <row r="40" spans="1:11" ht="14.25" customHeight="1" x14ac:dyDescent="0.25">
      <c r="A40" s="56"/>
      <c r="B40" s="31" t="s">
        <v>33</v>
      </c>
      <c r="C40" s="15">
        <v>7.347429</v>
      </c>
      <c r="D40" s="15">
        <v>1.6055493000000001</v>
      </c>
      <c r="E40" s="15">
        <v>0.11792170000000002</v>
      </c>
      <c r="H40" s="9"/>
    </row>
    <row r="41" spans="1:11" ht="15.75" thickBot="1" x14ac:dyDescent="0.3">
      <c r="A41" s="56"/>
      <c r="B41" s="32" t="s">
        <v>30</v>
      </c>
      <c r="C41" s="29">
        <v>16.2</v>
      </c>
      <c r="D41" s="29">
        <v>3.54</v>
      </c>
      <c r="E41" s="29">
        <v>0.26</v>
      </c>
      <c r="H41" s="9"/>
    </row>
    <row r="42" spans="1:11" ht="15" customHeight="1" thickBot="1" x14ac:dyDescent="0.3">
      <c r="A42" s="33" t="s">
        <v>31</v>
      </c>
      <c r="B42" s="34" t="s">
        <v>32</v>
      </c>
      <c r="C42" s="35">
        <f>C14+871308.07-C26</f>
        <v>-131256.09299434489</v>
      </c>
      <c r="D42" s="35">
        <f>D14-D26</f>
        <v>-230179.05655137947</v>
      </c>
      <c r="E42" s="35">
        <f>E14-E26</f>
        <v>-15313.791946485639</v>
      </c>
      <c r="G42" s="9"/>
      <c r="H42" s="9"/>
      <c r="I42" s="9"/>
      <c r="J42" s="9"/>
      <c r="K42" s="9"/>
    </row>
    <row r="43" spans="1:11" ht="39" thickBot="1" x14ac:dyDescent="0.3">
      <c r="A43" s="57" t="s">
        <v>37</v>
      </c>
      <c r="B43" s="44" t="s">
        <v>38</v>
      </c>
      <c r="C43" s="47">
        <f>C26-C14+C42</f>
        <v>871308.07</v>
      </c>
      <c r="D43" s="47"/>
      <c r="E43" s="47"/>
      <c r="H43" s="9"/>
    </row>
    <row r="44" spans="1:11" ht="15" customHeight="1" thickBot="1" x14ac:dyDescent="0.3">
      <c r="A44" s="56"/>
      <c r="B44" s="45" t="s">
        <v>39</v>
      </c>
      <c r="C44" s="47">
        <f>C43-C45</f>
        <v>727200.00199999998</v>
      </c>
      <c r="D44" s="47"/>
      <c r="E44" s="47"/>
      <c r="H44" s="9"/>
    </row>
    <row r="45" spans="1:11" ht="18.75" customHeight="1" thickBot="1" x14ac:dyDescent="0.3">
      <c r="A45" s="66"/>
      <c r="B45" s="45" t="s">
        <v>40</v>
      </c>
      <c r="C45" s="47">
        <v>144108.068</v>
      </c>
      <c r="D45" s="47"/>
      <c r="E45" s="47"/>
      <c r="H45" s="9"/>
    </row>
    <row r="46" spans="1:11" ht="13.9" customHeight="1" x14ac:dyDescent="0.25">
      <c r="A46" s="39"/>
      <c r="B46" s="46"/>
      <c r="C46" s="48"/>
      <c r="D46" s="48"/>
      <c r="E46" s="48"/>
    </row>
    <row r="47" spans="1:11" ht="15.6" customHeight="1" x14ac:dyDescent="0.25">
      <c r="A47" s="67" t="s">
        <v>41</v>
      </c>
      <c r="B47" s="67"/>
      <c r="C47" s="67"/>
      <c r="D47" s="67"/>
      <c r="E47" s="67"/>
    </row>
    <row r="48" spans="1:11" ht="15.6" customHeight="1" x14ac:dyDescent="0.25">
      <c r="A48" s="49"/>
      <c r="B48" s="49"/>
      <c r="C48" s="49"/>
      <c r="D48" s="49"/>
      <c r="E48" s="49"/>
    </row>
    <row r="49" spans="1:6" ht="15.75" customHeight="1" x14ac:dyDescent="0.25">
      <c r="A49" s="54"/>
      <c r="B49" s="54"/>
      <c r="C49" s="54"/>
      <c r="D49" s="54"/>
      <c r="E49" s="54"/>
    </row>
    <row r="50" spans="1:6" ht="15.75" customHeight="1" x14ac:dyDescent="0.25">
      <c r="A50" s="55"/>
      <c r="B50" s="55"/>
      <c r="C50" s="55"/>
      <c r="D50" s="55"/>
      <c r="E50" s="55"/>
    </row>
    <row r="51" spans="1:6" ht="15.75" x14ac:dyDescent="0.25">
      <c r="A51" s="43"/>
      <c r="B51" s="43"/>
      <c r="C51" s="43"/>
      <c r="D51" s="43"/>
      <c r="E51" s="43"/>
      <c r="F51" s="9"/>
    </row>
    <row r="52" spans="1:6" ht="15.75" x14ac:dyDescent="0.25">
      <c r="A52" s="43"/>
      <c r="B52" s="43"/>
      <c r="C52"/>
      <c r="D52"/>
      <c r="E52"/>
    </row>
    <row r="53" spans="1:6" ht="15.75" customHeight="1" x14ac:dyDescent="0.25">
      <c r="A53" s="68"/>
      <c r="B53" s="68"/>
      <c r="C53" s="68"/>
      <c r="D53" s="68"/>
      <c r="E53" s="68"/>
    </row>
    <row r="54" spans="1:6" ht="15.75" customHeight="1" x14ac:dyDescent="0.25">
      <c r="A54" s="68"/>
      <c r="B54" s="68"/>
      <c r="C54" s="68"/>
      <c r="D54" s="68"/>
      <c r="E54" s="68"/>
    </row>
    <row r="55" spans="1:6" ht="15.75" x14ac:dyDescent="0.25">
      <c r="A55" s="52"/>
      <c r="B55" s="52"/>
      <c r="C55" s="52"/>
      <c r="D55" s="52"/>
      <c r="E55" s="52"/>
    </row>
    <row r="56" spans="1:6" ht="15.6" customHeight="1" x14ac:dyDescent="0.25">
      <c r="A56" s="69"/>
      <c r="B56" s="69"/>
      <c r="C56" s="55"/>
      <c r="D56" s="55"/>
      <c r="E56" s="55"/>
    </row>
    <row r="57" spans="1:6" ht="15.6" customHeight="1" x14ac:dyDescent="0.25">
      <c r="A57" s="69"/>
      <c r="B57" s="69"/>
      <c r="C57" s="55"/>
      <c r="D57" s="55"/>
      <c r="E57" s="55"/>
    </row>
    <row r="58" spans="1:6" ht="15.75" x14ac:dyDescent="0.25">
      <c r="A58" s="53"/>
      <c r="B58" s="53"/>
      <c r="C58" s="43"/>
      <c r="D58" s="43"/>
      <c r="E58" s="43"/>
    </row>
    <row r="59" spans="1:6" ht="15.75" x14ac:dyDescent="0.25">
      <c r="A59" s="55"/>
      <c r="B59" s="55"/>
      <c r="C59" s="55"/>
      <c r="D59" s="55"/>
      <c r="E59" s="55"/>
    </row>
    <row r="60" spans="1:6" ht="15.75" x14ac:dyDescent="0.25">
      <c r="A60" s="54"/>
      <c r="B60" s="54"/>
      <c r="C60" s="54"/>
      <c r="D60" s="54"/>
      <c r="E60" s="54"/>
    </row>
    <row r="61" spans="1:6" ht="15.75" x14ac:dyDescent="0.25">
      <c r="A61" s="55"/>
      <c r="B61" s="55"/>
      <c r="C61" s="55"/>
      <c r="D61" s="55"/>
      <c r="E61" s="55"/>
    </row>
    <row r="69" spans="3:3" x14ac:dyDescent="0.25">
      <c r="C69" s="36" t="s">
        <v>46</v>
      </c>
    </row>
  </sheetData>
  <mergeCells count="26">
    <mergeCell ref="A60:B60"/>
    <mergeCell ref="C60:E60"/>
    <mergeCell ref="A61:B61"/>
    <mergeCell ref="C61:E61"/>
    <mergeCell ref="A53:E53"/>
    <mergeCell ref="A54:E54"/>
    <mergeCell ref="A56:B56"/>
    <mergeCell ref="A57:B57"/>
    <mergeCell ref="A59:E59"/>
    <mergeCell ref="C56:E56"/>
    <mergeCell ref="C57:E57"/>
    <mergeCell ref="C3:E3"/>
    <mergeCell ref="C2:E2"/>
    <mergeCell ref="C4:E4"/>
    <mergeCell ref="D9:D12"/>
    <mergeCell ref="E9:E12"/>
    <mergeCell ref="D5:E5"/>
    <mergeCell ref="C9:C12"/>
    <mergeCell ref="A6:E6"/>
    <mergeCell ref="A49:E49"/>
    <mergeCell ref="A50:E50"/>
    <mergeCell ref="A14:A25"/>
    <mergeCell ref="A26:A34"/>
    <mergeCell ref="A35:A41"/>
    <mergeCell ref="A43:A45"/>
    <mergeCell ref="A47:E47"/>
  </mergeCells>
  <pageMargins left="0.46" right="0.11811023622047245" top="0.39370078740157483" bottom="0.15748031496062992" header="0.15748031496062992" footer="0.1574803149606299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2024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Bucuta</dc:creator>
  <cp:lastModifiedBy>Roxana Tigau</cp:lastModifiedBy>
  <cp:lastPrinted>2024-01-26T10:32:57Z</cp:lastPrinted>
  <dcterms:created xsi:type="dcterms:W3CDTF">2020-02-10T08:11:49Z</dcterms:created>
  <dcterms:modified xsi:type="dcterms:W3CDTF">2024-02-01T09:32:17Z</dcterms:modified>
</cp:coreProperties>
</file>