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75" windowHeight="12045" activeTab="0"/>
  </bookViews>
  <sheets>
    <sheet name="Anexa 1 (AVIZARE)" sheetId="1" r:id="rId1"/>
  </sheets>
  <externalReferences>
    <externalReference r:id="rId4"/>
  </externalReferences>
  <definedNames>
    <definedName name="_xlnm.Print_Titles" localSheetId="0">'Anexa 1 (AVIZARE)'!$9:$11</definedName>
    <definedName name="_xlnm.Print_Area" localSheetId="0">'Anexa 1 (AVIZARE)'!$A$1:$G$74</definedName>
  </definedNames>
  <calcPr fullCalcOnLoad="1"/>
</workbook>
</file>

<file path=xl/sharedStrings.xml><?xml version="1.0" encoding="utf-8"?>
<sst xmlns="http://schemas.openxmlformats.org/spreadsheetml/2006/main" count="106" uniqueCount="99">
  <si>
    <t xml:space="preserve">MINISTERUL TRANSPORTURILOR ȘI INFRASTRUCTURII </t>
  </si>
  <si>
    <t>Compania Naţională "Administraţia Porturilor Maritime" - S.A. CONSTANŢA</t>
  </si>
  <si>
    <t>Anexa</t>
  </si>
  <si>
    <t>Incinta Port nr.1, Constanţa</t>
  </si>
  <si>
    <t>Cod unic de inregistrare: 11062831</t>
  </si>
  <si>
    <t>BUGETUL  DE  VENITURI  ŞI  CHELTUIELI  PE  ANUL 2023</t>
  </si>
  <si>
    <t>mii lei</t>
  </si>
  <si>
    <t>INDICATORI</t>
  </si>
  <si>
    <t>Nr. rd.</t>
  </si>
  <si>
    <t>Propuneri  an curent 2023</t>
  </si>
  <si>
    <t>10=8/7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</si>
  <si>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</si>
  <si>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</si>
  <si>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</si>
  <si>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</si>
  <si>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</si>
  <si>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</si>
  <si>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</si>
  <si>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 xml:space="preserve">                     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</si>
  <si>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</si>
  <si>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</si>
  <si>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</si>
  <si>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</si>
  <si>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</si>
  <si>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 xml:space="preserve"> 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</si>
  <si>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</si>
  <si>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</si>
  <si>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</si>
  <si>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</si>
  <si>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</si>
  <si>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</si>
  <si>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</si>
  <si>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</si>
  <si>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</si>
  <si>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</si>
  <si>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</si>
  <si>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</si>
  <si>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 xml:space="preserve"> 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</si>
  <si>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</si>
  <si>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</si>
  <si>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</si>
  <si>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</si>
  <si>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</si>
  <si>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</si>
  <si>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</si>
  <si>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</si>
  <si>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</si>
  <si>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</si>
  <si>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</si>
  <si>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</si>
  <si>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</si>
  <si>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</si>
  <si>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</si>
  <si>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</si>
  <si>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</si>
  <si>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</si>
  <si>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</si>
  <si>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</si>
  <si>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</si>
  <si>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</si>
  <si>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</si>
  <si>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</si>
  <si>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Minimum 50% 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</si>
  <si>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</si>
  <si>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</si>
  <si>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c)</t>
  </si>
  <si>
    <t xml:space="preserve">   - 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</si>
  <si>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</si>
  <si>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</si>
  <si>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</si>
  <si>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</si>
  <si>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</si>
  <si>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</si>
  <si>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</si>
  <si>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</si>
  <si>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</si>
  <si>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</si>
  <si>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</si>
  <si>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</si>
  <si>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</si>
  <si>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</si>
  <si>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</si>
  <si>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</si>
  <si>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</si>
  <si>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</si>
  <si>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</si>
  <si>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</si>
  <si>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</si>
  <si>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</si>
  <si>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</si>
  <si>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</si>
  <si>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</si>
  <si>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</si>
  <si>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</si>
  <si>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</si>
  <si>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</si>
  <si>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</si>
  <si>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</si>
  <si>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0"/>
      </rPr>
      <t xml:space="preserve"> din Anexa de fundamentare nr.2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</si>
</sst>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0" xfId="48" applyFont="1" applyFill="1" applyAlignment="1">
      <alignment horizontal="left" vertical="center"/>
      <protection/>
    </xf>
    <xf numFmtId="0" fontId="2" fillId="33" borderId="0" xfId="48" applyFont="1" applyFill="1" applyAlignment="1">
      <alignment horizontal="center" vertical="center"/>
      <protection/>
    </xf>
    <xf numFmtId="0" fontId="2" fillId="33" borderId="0" xfId="48" applyFont="1" applyFill="1" applyAlignment="1">
      <alignment vertical="center"/>
      <protection/>
    </xf>
    <xf numFmtId="0" fontId="2" fillId="33" borderId="0" xfId="48" applyFont="1" applyFill="1" applyAlignment="1">
      <alignment wrapText="1"/>
      <protection/>
    </xf>
    <xf numFmtId="0" fontId="0" fillId="33" borderId="0" xfId="48" applyFill="1" applyAlignment="1">
      <alignment horizontal="center"/>
      <protection/>
    </xf>
    <xf numFmtId="0" fontId="2" fillId="33" borderId="0" xfId="48" applyFont="1" applyFill="1">
      <alignment/>
      <protection/>
    </xf>
    <xf numFmtId="0" fontId="0" fillId="33" borderId="0" xfId="48" applyFont="1" applyFill="1" applyAlignment="1">
      <alignment horizontal="center"/>
      <protection/>
    </xf>
    <xf numFmtId="0" fontId="0" fillId="33" borderId="0" xfId="48" applyFont="1" applyFill="1">
      <alignment/>
      <protection/>
    </xf>
    <xf numFmtId="0" fontId="2" fillId="33" borderId="0" xfId="0" applyFont="1" applyFill="1" applyAlignment="1">
      <alignment/>
    </xf>
    <xf numFmtId="0" fontId="2" fillId="33" borderId="0" xfId="48" applyFont="1" applyFill="1" applyAlignment="1">
      <alignment horizontal="right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48" applyFont="1" applyFill="1" applyAlignment="1">
      <alignment horizontal="center" vertical="center"/>
      <protection/>
    </xf>
    <xf numFmtId="0" fontId="0" fillId="33" borderId="0" xfId="48" applyFont="1" applyFill="1" applyAlignment="1">
      <alignment vertical="center"/>
      <protection/>
    </xf>
    <xf numFmtId="0" fontId="0" fillId="33" borderId="0" xfId="48" applyFont="1" applyFill="1" applyAlignment="1">
      <alignment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0" fontId="2" fillId="33" borderId="10" xfId="49" applyFont="1" applyFill="1" applyBorder="1" applyAlignment="1">
      <alignment horizontal="center" vertical="center"/>
      <protection/>
    </xf>
    <xf numFmtId="0" fontId="2" fillId="33" borderId="10" xfId="48" applyFont="1" applyFill="1" applyBorder="1" applyAlignment="1">
      <alignment horizontal="center" vertical="center" wrapText="1"/>
      <protection/>
    </xf>
    <xf numFmtId="0" fontId="2" fillId="33" borderId="10" xfId="48" applyFont="1" applyFill="1" applyBorder="1" applyAlignment="1">
      <alignment horizontal="center"/>
      <protection/>
    </xf>
    <xf numFmtId="0" fontId="2" fillId="33" borderId="10" xfId="48" applyFont="1" applyFill="1" applyBorder="1" applyAlignment="1">
      <alignment horizontal="left" vertical="center" wrapText="1"/>
      <protection/>
    </xf>
    <xf numFmtId="0" fontId="2" fillId="33" borderId="11" xfId="48" applyFont="1" applyFill="1" applyBorder="1" applyAlignment="1">
      <alignment vertical="center" wrapText="1"/>
      <protection/>
    </xf>
    <xf numFmtId="0" fontId="0" fillId="33" borderId="12" xfId="48" applyFill="1" applyBorder="1" applyAlignment="1">
      <alignment horizontal="center" wrapText="1"/>
      <protection/>
    </xf>
    <xf numFmtId="4" fontId="0" fillId="33" borderId="12" xfId="48" applyNumberFormat="1" applyFont="1" applyFill="1" applyBorder="1" applyAlignment="1">
      <alignment horizontal="right" wrapText="1"/>
      <protection/>
    </xf>
    <xf numFmtId="4" fontId="0" fillId="33" borderId="10" xfId="48" applyNumberFormat="1" applyFont="1" applyFill="1" applyBorder="1" applyAlignment="1">
      <alignment horizontal="right" wrapText="1"/>
      <protection/>
    </xf>
    <xf numFmtId="4" fontId="0" fillId="33" borderId="10" xfId="48" applyNumberFormat="1" applyFont="1" applyFill="1" applyBorder="1" applyAlignment="1">
      <alignment horizontal="right"/>
      <protection/>
    </xf>
    <xf numFmtId="0" fontId="2" fillId="33" borderId="10" xfId="48" applyFont="1" applyFill="1" applyBorder="1" applyAlignment="1">
      <alignment vertical="center" wrapText="1"/>
      <protection/>
    </xf>
    <xf numFmtId="0" fontId="0" fillId="33" borderId="10" xfId="48" applyFill="1" applyBorder="1" applyAlignment="1">
      <alignment horizontal="center" wrapText="1"/>
      <protection/>
    </xf>
    <xf numFmtId="0" fontId="2" fillId="33" borderId="10" xfId="48" applyFont="1" applyFill="1" applyBorder="1" applyAlignment="1">
      <alignment horizontal="left" vertical="top" wrapText="1"/>
      <protection/>
    </xf>
    <xf numFmtId="0" fontId="2" fillId="33" borderId="10" xfId="49" applyFont="1" applyFill="1" applyBorder="1" applyAlignment="1">
      <alignment vertical="top" wrapText="1"/>
      <protection/>
    </xf>
    <xf numFmtId="0" fontId="0" fillId="33" borderId="11" xfId="48" applyFont="1" applyFill="1" applyBorder="1" applyAlignment="1">
      <alignment vertical="center" wrapText="1"/>
      <protection/>
    </xf>
    <xf numFmtId="0" fontId="2" fillId="33" borderId="13" xfId="49" applyFont="1" applyFill="1" applyBorder="1" applyAlignment="1">
      <alignment vertical="center"/>
      <protection/>
    </xf>
    <xf numFmtId="0" fontId="2" fillId="33" borderId="14" xfId="49" applyFont="1" applyFill="1" applyBorder="1" applyAlignment="1">
      <alignment horizontal="left" vertical="center" wrapText="1"/>
      <protection/>
    </xf>
    <xf numFmtId="0" fontId="2" fillId="33" borderId="11" xfId="48" applyFont="1" applyFill="1" applyBorder="1" applyAlignment="1">
      <alignment horizontal="left" vertical="top" wrapText="1"/>
      <protection/>
    </xf>
    <xf numFmtId="0" fontId="0" fillId="33" borderId="15" xfId="48" applyFill="1" applyBorder="1" applyAlignment="1">
      <alignment horizontal="left" vertical="top" wrapText="1"/>
      <protection/>
    </xf>
    <xf numFmtId="0" fontId="2" fillId="33" borderId="11" xfId="48" applyFont="1" applyFill="1" applyBorder="1" applyAlignment="1">
      <alignment horizontal="left" vertical="center" wrapText="1"/>
      <protection/>
    </xf>
    <xf numFmtId="0" fontId="2" fillId="33" borderId="16" xfId="48" applyFont="1" applyFill="1" applyBorder="1" applyAlignment="1">
      <alignment horizontal="left" vertical="top" wrapText="1"/>
      <protection/>
    </xf>
    <xf numFmtId="4" fontId="0" fillId="33" borderId="13" xfId="48" applyNumberFormat="1" applyFont="1" applyFill="1" applyBorder="1" applyAlignment="1">
      <alignment horizontal="right" wrapText="1"/>
      <protection/>
    </xf>
    <xf numFmtId="0" fontId="0" fillId="33" borderId="10" xfId="48" applyFont="1" applyFill="1" applyBorder="1" applyAlignment="1">
      <alignment vertical="center" wrapText="1"/>
      <protection/>
    </xf>
    <xf numFmtId="0" fontId="2" fillId="33" borderId="17" xfId="48" applyFont="1" applyFill="1" applyBorder="1" applyAlignment="1">
      <alignment horizontal="center" vertical="center" wrapText="1"/>
      <protection/>
    </xf>
    <xf numFmtId="0" fontId="0" fillId="33" borderId="17" xfId="48" applyFont="1" applyFill="1" applyBorder="1" applyAlignment="1">
      <alignment vertical="center" wrapText="1"/>
      <protection/>
    </xf>
    <xf numFmtId="0" fontId="0" fillId="33" borderId="10" xfId="48" applyFont="1" applyFill="1" applyBorder="1" applyAlignment="1">
      <alignment horizontal="left" vertical="center" wrapText="1"/>
      <protection/>
    </xf>
    <xf numFmtId="0" fontId="0" fillId="33" borderId="10" xfId="48" applyFont="1" applyFill="1" applyBorder="1" applyAlignment="1">
      <alignment horizontal="center" vertical="center" wrapText="1"/>
      <protection/>
    </xf>
    <xf numFmtId="0" fontId="0" fillId="33" borderId="0" xfId="48" applyFont="1" applyFill="1" applyAlignment="1">
      <alignment horizontal="center" wrapText="1"/>
      <protection/>
    </xf>
    <xf numFmtId="0" fontId="0" fillId="33" borderId="18" xfId="48" applyFont="1" applyFill="1" applyBorder="1" applyAlignment="1">
      <alignment horizontal="center" vertical="center" wrapText="1"/>
      <protection/>
    </xf>
    <xf numFmtId="0" fontId="0" fillId="33" borderId="18" xfId="48" applyFont="1" applyFill="1" applyBorder="1" applyAlignment="1">
      <alignment vertical="center" wrapText="1"/>
      <protection/>
    </xf>
    <xf numFmtId="0" fontId="0" fillId="33" borderId="17" xfId="48" applyFont="1" applyFill="1" applyBorder="1" applyAlignment="1">
      <alignment horizontal="center" vertical="center" wrapText="1"/>
      <protection/>
    </xf>
    <xf numFmtId="0" fontId="0" fillId="33" borderId="19" xfId="48" applyFill="1" applyBorder="1" applyAlignment="1">
      <alignment horizontal="center" wrapText="1"/>
      <protection/>
    </xf>
    <xf numFmtId="0" fontId="0" fillId="33" borderId="13" xfId="48" applyFill="1" applyBorder="1" applyAlignment="1">
      <alignment horizontal="center" wrapText="1"/>
      <protection/>
    </xf>
    <xf numFmtId="0" fontId="2" fillId="33" borderId="18" xfId="48" applyFont="1" applyFill="1" applyBorder="1" applyAlignment="1">
      <alignment vertical="center" wrapText="1"/>
      <protection/>
    </xf>
    <xf numFmtId="3" fontId="0" fillId="33" borderId="12" xfId="48" applyNumberFormat="1" applyFont="1" applyFill="1" applyBorder="1" applyAlignment="1">
      <alignment horizontal="right" wrapText="1"/>
      <protection/>
    </xf>
    <xf numFmtId="0" fontId="3" fillId="33" borderId="10" xfId="49" applyFont="1" applyFill="1" applyBorder="1" applyAlignment="1">
      <alignment horizontal="center" vertical="center"/>
      <protection/>
    </xf>
    <xf numFmtId="4" fontId="0" fillId="33" borderId="10" xfId="49" applyNumberFormat="1" applyFont="1" applyFill="1" applyBorder="1" applyAlignment="1">
      <alignment horizontal="right"/>
      <protection/>
    </xf>
    <xf numFmtId="0" fontId="0" fillId="33" borderId="0" xfId="48" applyFont="1" applyFill="1" applyAlignment="1">
      <alignment horizontal="left" vertical="center"/>
      <protection/>
    </xf>
    <xf numFmtId="0" fontId="0" fillId="33" borderId="0" xfId="48" applyFont="1" applyFill="1" applyAlignment="1">
      <alignment horizontal="left" vertical="top" wrapText="1"/>
      <protection/>
    </xf>
    <xf numFmtId="0" fontId="0" fillId="33" borderId="0" xfId="49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2" fillId="33" borderId="10" xfId="48" applyFont="1" applyFill="1" applyBorder="1" applyAlignment="1">
      <alignment horizontal="left" vertical="top" wrapText="1"/>
      <protection/>
    </xf>
    <xf numFmtId="0" fontId="0" fillId="33" borderId="0" xfId="48" applyFont="1" applyFill="1" applyAlignment="1">
      <alignment horizontal="left" vertical="top" wrapText="1"/>
      <protection/>
    </xf>
    <xf numFmtId="0" fontId="0" fillId="33" borderId="20" xfId="48" applyFont="1" applyFill="1" applyBorder="1" applyAlignment="1">
      <alignment horizontal="left" vertical="top" wrapText="1"/>
      <protection/>
    </xf>
    <xf numFmtId="0" fontId="0" fillId="33" borderId="10" xfId="48" applyFont="1" applyFill="1" applyBorder="1" applyAlignment="1">
      <alignment horizontal="left" vertical="center" wrapText="1"/>
      <protection/>
    </xf>
    <xf numFmtId="0" fontId="0" fillId="33" borderId="11" xfId="48" applyFont="1" applyFill="1" applyBorder="1" applyAlignment="1">
      <alignment horizontal="left" vertical="center" wrapText="1"/>
      <protection/>
    </xf>
    <xf numFmtId="0" fontId="4" fillId="33" borderId="10" xfId="49" applyFont="1" applyFill="1" applyBorder="1" applyAlignment="1">
      <alignment horizontal="left" vertical="top" wrapText="1"/>
      <protection/>
    </xf>
    <xf numFmtId="0" fontId="2" fillId="33" borderId="11" xfId="48" applyFont="1" applyFill="1" applyBorder="1" applyAlignment="1">
      <alignment horizontal="left" vertical="top" wrapText="1"/>
      <protection/>
    </xf>
    <xf numFmtId="0" fontId="2" fillId="33" borderId="17" xfId="48" applyFont="1" applyFill="1" applyBorder="1" applyAlignment="1">
      <alignment horizontal="left" vertical="top" wrapText="1"/>
      <protection/>
    </xf>
    <xf numFmtId="0" fontId="2" fillId="33" borderId="15" xfId="48" applyFont="1" applyFill="1" applyBorder="1" applyAlignment="1">
      <alignment horizontal="left" vertical="top" wrapText="1"/>
      <protection/>
    </xf>
    <xf numFmtId="0" fontId="2" fillId="33" borderId="18" xfId="48" applyFont="1" applyFill="1" applyBorder="1" applyAlignment="1">
      <alignment horizontal="left" vertical="top" wrapText="1"/>
      <protection/>
    </xf>
    <xf numFmtId="0" fontId="2" fillId="33" borderId="16" xfId="48" applyFont="1" applyFill="1" applyBorder="1" applyAlignment="1">
      <alignment horizontal="left" vertical="top" wrapText="1"/>
      <protection/>
    </xf>
    <xf numFmtId="0" fontId="0" fillId="33" borderId="10" xfId="48" applyFont="1" applyFill="1" applyBorder="1" applyAlignment="1">
      <alignment horizontal="left" vertical="top" wrapText="1"/>
      <protection/>
    </xf>
    <xf numFmtId="0" fontId="0" fillId="33" borderId="18" xfId="48" applyFont="1" applyFill="1" applyBorder="1" applyAlignment="1">
      <alignment horizontal="left" vertical="center" wrapText="1"/>
      <protection/>
    </xf>
    <xf numFmtId="0" fontId="0" fillId="33" borderId="11" xfId="48" applyFont="1" applyFill="1" applyBorder="1" applyAlignment="1">
      <alignment horizontal="left" vertical="top" wrapText="1"/>
      <protection/>
    </xf>
    <xf numFmtId="0" fontId="0" fillId="33" borderId="11" xfId="48" applyFont="1" applyFill="1" applyBorder="1" applyAlignment="1">
      <alignment wrapText="1"/>
      <protection/>
    </xf>
    <xf numFmtId="0" fontId="0" fillId="33" borderId="17" xfId="48" applyFont="1" applyFill="1" applyBorder="1" applyAlignment="1">
      <alignment horizontal="left" vertical="top" wrapText="1"/>
      <protection/>
    </xf>
    <xf numFmtId="0" fontId="0" fillId="33" borderId="15" xfId="48" applyFont="1" applyFill="1" applyBorder="1" applyAlignment="1">
      <alignment horizontal="left" vertical="top" wrapText="1"/>
      <protection/>
    </xf>
    <xf numFmtId="0" fontId="2" fillId="33" borderId="10" xfId="48" applyFont="1" applyFill="1" applyBorder="1" applyAlignment="1">
      <alignment vertical="center" wrapText="1"/>
      <protection/>
    </xf>
    <xf numFmtId="0" fontId="2" fillId="33" borderId="11" xfId="48" applyFont="1" applyFill="1" applyBorder="1" applyAlignment="1">
      <alignment horizontal="left" wrapText="1"/>
      <protection/>
    </xf>
    <xf numFmtId="0" fontId="2" fillId="33" borderId="10" xfId="48" applyFont="1" applyFill="1" applyBorder="1" applyAlignment="1">
      <alignment horizontal="left" vertical="center" wrapText="1"/>
      <protection/>
    </xf>
    <xf numFmtId="0" fontId="0" fillId="33" borderId="17" xfId="48" applyFont="1" applyFill="1" applyBorder="1" applyAlignment="1">
      <alignment horizontal="left" vertical="center" wrapText="1"/>
      <protection/>
    </xf>
    <xf numFmtId="0" fontId="0" fillId="33" borderId="10" xfId="48" applyFont="1" applyFill="1" applyBorder="1" applyAlignment="1">
      <alignment horizontal="center" vertical="center" wrapText="1"/>
      <protection/>
    </xf>
    <xf numFmtId="0" fontId="2" fillId="33" borderId="10" xfId="48" applyFont="1" applyFill="1" applyBorder="1" applyAlignment="1">
      <alignment horizontal="left" wrapText="1"/>
      <protection/>
    </xf>
    <xf numFmtId="0" fontId="0" fillId="33" borderId="0" xfId="48" applyFont="1" applyFill="1" applyAlignment="1">
      <alignment horizontal="center" vertical="center" wrapText="1"/>
      <protection/>
    </xf>
    <xf numFmtId="0" fontId="2" fillId="33" borderId="10" xfId="48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/>
    </xf>
    <xf numFmtId="0" fontId="2" fillId="33" borderId="0" xfId="48" applyFont="1" applyFill="1" applyAlignment="1">
      <alignment horizontal="center" vertical="center" wrapText="1"/>
      <protection/>
    </xf>
    <xf numFmtId="0" fontId="0" fillId="33" borderId="17" xfId="48" applyFill="1" applyBorder="1" applyAlignment="1">
      <alignment horizontal="center" vertical="center" wrapText="1"/>
      <protection/>
    </xf>
    <xf numFmtId="0" fontId="0" fillId="33" borderId="18" xfId="48" applyFill="1" applyBorder="1" applyAlignment="1">
      <alignment horizontal="center" vertical="center" wrapText="1"/>
      <protection/>
    </xf>
    <xf numFmtId="0" fontId="0" fillId="33" borderId="17" xfId="48" applyFont="1" applyFill="1" applyBorder="1" applyAlignment="1">
      <alignment horizontal="center" vertical="center" wrapText="1"/>
      <protection/>
    </xf>
    <xf numFmtId="0" fontId="0" fillId="33" borderId="17" xfId="48" applyFont="1" applyFill="1" applyBorder="1" applyAlignment="1">
      <alignment horizontal="center" wrapText="1"/>
      <protection/>
    </xf>
    <xf numFmtId="0" fontId="0" fillId="33" borderId="17" xfId="48" applyFont="1" applyFill="1" applyBorder="1" applyAlignment="1">
      <alignment horizontal="center" wrapText="1"/>
      <protection/>
    </xf>
    <xf numFmtId="0" fontId="0" fillId="33" borderId="10" xfId="48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BVC sint. v.23.01.2013" xfId="48"/>
    <cellStyle name="Normal_Copy of Copy of BVC analitic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BVC%202023%20APM%20CTA%20200123_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 (AVIZARE)"/>
      <sheetName val="Anexa 1"/>
      <sheetName val="anexa 2 "/>
      <sheetName val="Anexa 3"/>
      <sheetName val="Anex 4"/>
      <sheetName val="Anexa 4"/>
      <sheetName val="Anexa 5"/>
      <sheetName val="analitic 2023,2025"/>
      <sheetName val="DEFALCARE LUNI"/>
      <sheetName val="criterii de performanta"/>
      <sheetName val="..."/>
      <sheetName val="Sheet1"/>
      <sheetName val="preliminat 2016"/>
      <sheetName val="pt discutie nov"/>
      <sheetName val="repartiz. profit"/>
      <sheetName val="punctul C"/>
      <sheetName val="c5  9%"/>
      <sheetName val="c5  7%"/>
      <sheetName val="c5 8%"/>
      <sheetName val="analiza cheltuieli"/>
      <sheetName val="Sheet2"/>
    </sheetNames>
    <sheetDataSet>
      <sheetData sheetId="2">
        <row r="112">
          <cell r="N112">
            <v>1727</v>
          </cell>
        </row>
        <row r="113">
          <cell r="N113">
            <v>53</v>
          </cell>
        </row>
        <row r="184">
          <cell r="N184">
            <v>78000</v>
          </cell>
        </row>
      </sheetData>
      <sheetData sheetId="5">
        <row r="14">
          <cell r="H14">
            <v>396553.5</v>
          </cell>
        </row>
        <row r="19">
          <cell r="H19">
            <v>5363</v>
          </cell>
        </row>
      </sheetData>
      <sheetData sheetId="7">
        <row r="14">
          <cell r="J14">
            <v>542288</v>
          </cell>
        </row>
        <row r="34">
          <cell r="J34">
            <v>30163</v>
          </cell>
        </row>
        <row r="42">
          <cell r="J42">
            <v>227119</v>
          </cell>
        </row>
        <row r="90">
          <cell r="J90">
            <v>11450</v>
          </cell>
        </row>
        <row r="99">
          <cell r="J99">
            <v>137873</v>
          </cell>
        </row>
        <row r="103">
          <cell r="J103">
            <v>21758</v>
          </cell>
        </row>
        <row r="115">
          <cell r="J115">
            <v>2433</v>
          </cell>
        </row>
        <row r="124">
          <cell r="J124">
            <v>4911</v>
          </cell>
        </row>
        <row r="125">
          <cell r="J125">
            <v>43571</v>
          </cell>
        </row>
        <row r="142">
          <cell r="J142">
            <v>15301</v>
          </cell>
        </row>
        <row r="169">
          <cell r="J169">
            <v>996</v>
          </cell>
        </row>
        <row r="170">
          <cell r="J170">
            <v>996</v>
          </cell>
        </row>
        <row r="172">
          <cell r="J172">
            <v>12519.327309236947</v>
          </cell>
        </row>
        <row r="173">
          <cell r="J173">
            <v>11408.550870147257</v>
          </cell>
        </row>
        <row r="175">
          <cell r="J175">
            <v>544.4658634538152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4.8515625" style="13" customWidth="1"/>
    <col min="2" max="2" width="3.28125" style="13" customWidth="1"/>
    <col min="3" max="3" width="3.140625" style="14" customWidth="1"/>
    <col min="4" max="4" width="5.28125" style="13" customWidth="1"/>
    <col min="5" max="5" width="63.8515625" style="15" customWidth="1"/>
    <col min="6" max="6" width="20.57421875" style="5" customWidth="1"/>
    <col min="7" max="7" width="20.140625" style="8" customWidth="1"/>
    <col min="8" max="8" width="7.8515625" style="8" hidden="1" customWidth="1"/>
    <col min="9" max="9" width="12.7109375" style="8" customWidth="1"/>
    <col min="10" max="16384" width="9.140625" style="8" customWidth="1"/>
  </cols>
  <sheetData>
    <row r="1" spans="1:7" ht="12.75">
      <c r="A1" s="1" t="s">
        <v>0</v>
      </c>
      <c r="B1" s="2"/>
      <c r="C1" s="3"/>
      <c r="D1" s="2"/>
      <c r="E1" s="4"/>
      <c r="G1" s="6"/>
    </row>
    <row r="2" spans="1:8" ht="12.75">
      <c r="A2" s="9" t="s">
        <v>1</v>
      </c>
      <c r="B2" s="2"/>
      <c r="C2" s="3"/>
      <c r="D2" s="2"/>
      <c r="E2" s="4"/>
      <c r="G2" s="10" t="s">
        <v>2</v>
      </c>
      <c r="H2" s="10" t="s">
        <v>2</v>
      </c>
    </row>
    <row r="3" spans="1:7" ht="12.75">
      <c r="A3" s="83" t="s">
        <v>3</v>
      </c>
      <c r="B3" s="83"/>
      <c r="C3" s="83"/>
      <c r="D3" s="83"/>
      <c r="E3" s="83"/>
      <c r="F3" s="83"/>
      <c r="G3" s="83"/>
    </row>
    <row r="4" spans="1:7" ht="12.75">
      <c r="A4" s="83" t="s">
        <v>4</v>
      </c>
      <c r="B4" s="83"/>
      <c r="C4" s="83"/>
      <c r="D4" s="83"/>
      <c r="E4" s="83"/>
      <c r="F4" s="83"/>
      <c r="G4" s="11"/>
    </row>
    <row r="5" spans="1:7" ht="12.75">
      <c r="A5" s="12"/>
      <c r="B5" s="12"/>
      <c r="C5" s="12"/>
      <c r="D5" s="12"/>
      <c r="E5" s="12"/>
      <c r="F5" s="12"/>
      <c r="G5" s="11"/>
    </row>
    <row r="7" spans="1:8" ht="18" customHeight="1">
      <c r="A7" s="84" t="s">
        <v>5</v>
      </c>
      <c r="B7" s="84"/>
      <c r="C7" s="84"/>
      <c r="D7" s="84"/>
      <c r="E7" s="84"/>
      <c r="F7" s="84"/>
      <c r="G7" s="84"/>
      <c r="H7" s="84"/>
    </row>
    <row r="8" spans="7:8" ht="12.75">
      <c r="G8" s="10" t="s">
        <v>6</v>
      </c>
      <c r="H8" s="10" t="s">
        <v>6</v>
      </c>
    </row>
    <row r="9" spans="1:9" ht="15" customHeight="1">
      <c r="A9" s="77"/>
      <c r="B9" s="77"/>
      <c r="C9" s="77"/>
      <c r="D9" s="82" t="s">
        <v>7</v>
      </c>
      <c r="E9" s="82"/>
      <c r="F9" s="85" t="s">
        <v>8</v>
      </c>
      <c r="G9" s="82" t="s">
        <v>9</v>
      </c>
      <c r="H9" s="16"/>
      <c r="I9" s="81"/>
    </row>
    <row r="10" spans="1:9" ht="51.75" customHeight="1">
      <c r="A10" s="77"/>
      <c r="B10" s="77"/>
      <c r="C10" s="77"/>
      <c r="D10" s="82"/>
      <c r="E10" s="82"/>
      <c r="F10" s="86"/>
      <c r="G10" s="82"/>
      <c r="H10" s="17" t="s">
        <v>10</v>
      </c>
      <c r="I10" s="81"/>
    </row>
    <row r="11" spans="1:8" s="7" customFormat="1" ht="12" customHeight="1">
      <c r="A11" s="42">
        <v>0</v>
      </c>
      <c r="B11" s="79">
        <v>1</v>
      </c>
      <c r="C11" s="87"/>
      <c r="D11" s="88">
        <v>2</v>
      </c>
      <c r="E11" s="88"/>
      <c r="F11" s="89">
        <v>3</v>
      </c>
      <c r="G11" s="90">
        <v>4</v>
      </c>
      <c r="H11" s="19">
        <v>10</v>
      </c>
    </row>
    <row r="12" spans="1:9" ht="16.5" customHeight="1">
      <c r="A12" s="20" t="s">
        <v>11</v>
      </c>
      <c r="B12" s="18"/>
      <c r="C12" s="21"/>
      <c r="D12" s="58" t="s">
        <v>12</v>
      </c>
      <c r="E12" s="58"/>
      <c r="F12" s="22">
        <v>1</v>
      </c>
      <c r="G12" s="23">
        <f>G13+G16</f>
        <v>572451</v>
      </c>
      <c r="H12" s="25" t="e">
        <f>SUM(#REF!/#REF!*100)</f>
        <v>#REF!</v>
      </c>
      <c r="I12" s="7"/>
    </row>
    <row r="13" spans="1:9" ht="15" customHeight="1">
      <c r="A13" s="77"/>
      <c r="B13" s="18">
        <v>1</v>
      </c>
      <c r="C13" s="26"/>
      <c r="D13" s="67" t="s">
        <v>13</v>
      </c>
      <c r="E13" s="67"/>
      <c r="F13" s="27">
        <v>2</v>
      </c>
      <c r="G13" s="23">
        <f>'[1]analitic 2023,2025'!J14</f>
        <v>542288</v>
      </c>
      <c r="H13" s="25" t="e">
        <f>SUM(#REF!/#REF!*100)</f>
        <v>#REF!</v>
      </c>
      <c r="I13" s="7"/>
    </row>
    <row r="14" spans="1:9" ht="30.75" customHeight="1">
      <c r="A14" s="77"/>
      <c r="B14" s="18"/>
      <c r="C14" s="26"/>
      <c r="D14" s="28" t="s">
        <v>14</v>
      </c>
      <c r="E14" s="29" t="s">
        <v>15</v>
      </c>
      <c r="F14" s="27">
        <v>3</v>
      </c>
      <c r="G14" s="24"/>
      <c r="H14" s="25"/>
      <c r="I14" s="7"/>
    </row>
    <row r="15" spans="1:11" ht="30" customHeight="1">
      <c r="A15" s="77"/>
      <c r="B15" s="18"/>
      <c r="C15" s="26"/>
      <c r="D15" s="28" t="s">
        <v>16</v>
      </c>
      <c r="E15" s="29" t="s">
        <v>17</v>
      </c>
      <c r="F15" s="27">
        <v>4</v>
      </c>
      <c r="G15" s="24"/>
      <c r="H15" s="25"/>
      <c r="I15" s="7"/>
      <c r="K15" s="8" t="s">
        <v>18</v>
      </c>
    </row>
    <row r="16" spans="1:9" ht="16.5" customHeight="1">
      <c r="A16" s="77"/>
      <c r="B16" s="18">
        <v>2</v>
      </c>
      <c r="C16" s="26"/>
      <c r="D16" s="65" t="s">
        <v>19</v>
      </c>
      <c r="E16" s="65"/>
      <c r="F16" s="27">
        <v>5</v>
      </c>
      <c r="G16" s="23">
        <f>'[1]analitic 2023,2025'!J34</f>
        <v>30163</v>
      </c>
      <c r="H16" s="25" t="e">
        <f>SUM(#REF!/#REF!*100)</f>
        <v>#REF!</v>
      </c>
      <c r="I16" s="7"/>
    </row>
    <row r="17" spans="1:9" ht="15.75" customHeight="1">
      <c r="A17" s="20" t="s">
        <v>20</v>
      </c>
      <c r="B17" s="18"/>
      <c r="C17" s="21"/>
      <c r="D17" s="65" t="s">
        <v>21</v>
      </c>
      <c r="E17" s="65"/>
      <c r="F17" s="22">
        <v>6</v>
      </c>
      <c r="G17" s="24">
        <f>G18+G30</f>
        <v>466143</v>
      </c>
      <c r="H17" s="25" t="e">
        <f>SUM(#REF!/#REF!*100)</f>
        <v>#REF!</v>
      </c>
      <c r="I17" s="7"/>
    </row>
    <row r="18" spans="1:9" ht="28.5" customHeight="1">
      <c r="A18" s="61"/>
      <c r="B18" s="18">
        <v>1</v>
      </c>
      <c r="C18" s="30"/>
      <c r="D18" s="58" t="s">
        <v>22</v>
      </c>
      <c r="E18" s="58"/>
      <c r="F18" s="22">
        <v>7</v>
      </c>
      <c r="G18" s="24">
        <f>G19+G20+G21+G29</f>
        <v>450842</v>
      </c>
      <c r="H18" s="25" t="e">
        <f>SUM(#REF!/#REF!*100)</f>
        <v>#REF!</v>
      </c>
      <c r="I18" s="7"/>
    </row>
    <row r="19" spans="1:9" ht="16.5" customHeight="1">
      <c r="A19" s="61"/>
      <c r="B19" s="79"/>
      <c r="C19" s="21" t="s">
        <v>23</v>
      </c>
      <c r="D19" s="58" t="s">
        <v>24</v>
      </c>
      <c r="E19" s="58"/>
      <c r="F19" s="22">
        <v>8</v>
      </c>
      <c r="G19" s="24">
        <f>'[1]analitic 2023,2025'!J42</f>
        <v>227119</v>
      </c>
      <c r="H19" s="25" t="e">
        <f>SUM(#REF!/#REF!*100)</f>
        <v>#REF!</v>
      </c>
      <c r="I19" s="7"/>
    </row>
    <row r="20" spans="1:9" ht="24.75" customHeight="1">
      <c r="A20" s="61"/>
      <c r="B20" s="79"/>
      <c r="C20" s="21" t="s">
        <v>25</v>
      </c>
      <c r="D20" s="58" t="s">
        <v>26</v>
      </c>
      <c r="E20" s="80"/>
      <c r="F20" s="22">
        <v>9</v>
      </c>
      <c r="G20" s="24">
        <f>'[1]analitic 2023,2025'!J90</f>
        <v>11450</v>
      </c>
      <c r="H20" s="25" t="e">
        <f>SUM(#REF!/#REF!*100)</f>
        <v>#REF!</v>
      </c>
      <c r="I20" s="7"/>
    </row>
    <row r="21" spans="1:9" ht="28.5" customHeight="1">
      <c r="A21" s="61"/>
      <c r="B21" s="79"/>
      <c r="C21" s="21" t="s">
        <v>27</v>
      </c>
      <c r="D21" s="58" t="s">
        <v>28</v>
      </c>
      <c r="E21" s="58"/>
      <c r="F21" s="22">
        <v>10</v>
      </c>
      <c r="G21" s="24">
        <f>G23+G24+G25+G27+G28</f>
        <v>168702</v>
      </c>
      <c r="H21" s="25" t="e">
        <f>SUM(#REF!/#REF!*100)</f>
        <v>#REF!</v>
      </c>
      <c r="I21" s="7"/>
    </row>
    <row r="22" spans="1:9" ht="25.5">
      <c r="A22" s="61"/>
      <c r="B22" s="79"/>
      <c r="C22" s="26"/>
      <c r="D22" s="31" t="s">
        <v>29</v>
      </c>
      <c r="E22" s="32" t="s">
        <v>30</v>
      </c>
      <c r="F22" s="27">
        <v>11</v>
      </c>
      <c r="G22" s="24">
        <f>G23+G24</f>
        <v>159631</v>
      </c>
      <c r="H22" s="25" t="e">
        <f>SUM(#REF!/#REF!*100)</f>
        <v>#REF!</v>
      </c>
      <c r="I22" s="7"/>
    </row>
    <row r="23" spans="1:9" ht="16.5" customHeight="1">
      <c r="A23" s="61"/>
      <c r="B23" s="79"/>
      <c r="C23" s="75"/>
      <c r="D23" s="20" t="s">
        <v>31</v>
      </c>
      <c r="E23" s="33" t="s">
        <v>32</v>
      </c>
      <c r="F23" s="27">
        <v>12</v>
      </c>
      <c r="G23" s="24">
        <f>'[1]analitic 2023,2025'!J99</f>
        <v>137873</v>
      </c>
      <c r="H23" s="25" t="e">
        <f>SUM(#REF!/#REF!*100)</f>
        <v>#REF!</v>
      </c>
      <c r="I23" s="7"/>
    </row>
    <row r="24" spans="1:9" ht="16.5" customHeight="1">
      <c r="A24" s="61"/>
      <c r="B24" s="79"/>
      <c r="C24" s="75"/>
      <c r="D24" s="20" t="s">
        <v>33</v>
      </c>
      <c r="E24" s="33" t="s">
        <v>34</v>
      </c>
      <c r="F24" s="27">
        <v>13</v>
      </c>
      <c r="G24" s="24">
        <f>'[1]analitic 2023,2025'!J103</f>
        <v>21758</v>
      </c>
      <c r="H24" s="25" t="e">
        <f>SUM(#REF!/#REF!*100)</f>
        <v>#REF!</v>
      </c>
      <c r="I24" s="7"/>
    </row>
    <row r="25" spans="1:9" ht="15.75" customHeight="1">
      <c r="A25" s="61"/>
      <c r="B25" s="79"/>
      <c r="C25" s="75"/>
      <c r="D25" s="20" t="s">
        <v>35</v>
      </c>
      <c r="E25" s="33" t="s">
        <v>36</v>
      </c>
      <c r="F25" s="27">
        <v>14</v>
      </c>
      <c r="G25" s="24">
        <f>'[1]anexa 2 '!N112</f>
        <v>1727</v>
      </c>
      <c r="H25" s="25"/>
      <c r="I25" s="7"/>
    </row>
    <row r="26" spans="1:9" ht="29.25" customHeight="1">
      <c r="A26" s="61"/>
      <c r="B26" s="79"/>
      <c r="C26" s="75"/>
      <c r="D26" s="20"/>
      <c r="E26" s="34" t="s">
        <v>37</v>
      </c>
      <c r="F26" s="27">
        <v>15</v>
      </c>
      <c r="G26" s="24">
        <f>'[1]anexa 2 '!N113</f>
        <v>53</v>
      </c>
      <c r="H26" s="25"/>
      <c r="I26" s="7"/>
    </row>
    <row r="27" spans="1:9" ht="40.5" customHeight="1">
      <c r="A27" s="61"/>
      <c r="B27" s="79"/>
      <c r="C27" s="75"/>
      <c r="D27" s="35" t="s">
        <v>38</v>
      </c>
      <c r="E27" s="28" t="s">
        <v>39</v>
      </c>
      <c r="F27" s="27">
        <v>16</v>
      </c>
      <c r="G27" s="24">
        <f>'[1]analitic 2023,2025'!J115</f>
        <v>2433</v>
      </c>
      <c r="H27" s="25" t="e">
        <f>SUM(#REF!/#REF!*100)</f>
        <v>#REF!</v>
      </c>
      <c r="I27" s="7"/>
    </row>
    <row r="28" spans="1:9" ht="29.25" customHeight="1">
      <c r="A28" s="61"/>
      <c r="B28" s="79"/>
      <c r="C28" s="75"/>
      <c r="D28" s="20" t="s">
        <v>40</v>
      </c>
      <c r="E28" s="36" t="s">
        <v>41</v>
      </c>
      <c r="F28" s="27">
        <v>17</v>
      </c>
      <c r="G28" s="37">
        <f>'[1]analitic 2023,2025'!J124</f>
        <v>4911</v>
      </c>
      <c r="H28" s="25" t="e">
        <f>SUM(#REF!/#REF!*100)</f>
        <v>#REF!</v>
      </c>
      <c r="I28" s="7"/>
    </row>
    <row r="29" spans="1:9" ht="15" customHeight="1">
      <c r="A29" s="61"/>
      <c r="B29" s="79"/>
      <c r="C29" s="38" t="s">
        <v>42</v>
      </c>
      <c r="D29" s="58" t="s">
        <v>43</v>
      </c>
      <c r="E29" s="76"/>
      <c r="F29" s="27">
        <v>18</v>
      </c>
      <c r="G29" s="23">
        <f>'[1]analitic 2023,2025'!J125</f>
        <v>43571</v>
      </c>
      <c r="H29" s="25" t="e">
        <f>SUM(#REF!/#REF!*100)</f>
        <v>#REF!</v>
      </c>
      <c r="I29" s="7"/>
    </row>
    <row r="30" spans="1:9" ht="17.25" customHeight="1">
      <c r="A30" s="78"/>
      <c r="B30" s="39">
        <v>2</v>
      </c>
      <c r="C30" s="40"/>
      <c r="D30" s="65" t="s">
        <v>44</v>
      </c>
      <c r="E30" s="66"/>
      <c r="F30" s="27">
        <v>19</v>
      </c>
      <c r="G30" s="23">
        <f>'[1]analitic 2023,2025'!J142</f>
        <v>15301</v>
      </c>
      <c r="H30" s="25" t="e">
        <f>SUM(#REF!/#REF!*100)</f>
        <v>#REF!</v>
      </c>
      <c r="I30" s="7"/>
    </row>
    <row r="31" spans="1:9" ht="28.5" customHeight="1">
      <c r="A31" s="41" t="s">
        <v>45</v>
      </c>
      <c r="B31" s="42"/>
      <c r="C31" s="38"/>
      <c r="D31" s="58" t="s">
        <v>46</v>
      </c>
      <c r="E31" s="58"/>
      <c r="F31" s="22">
        <v>20</v>
      </c>
      <c r="G31" s="24">
        <f>G12-G17</f>
        <v>106308</v>
      </c>
      <c r="H31" s="25" t="e">
        <f>SUM(#REF!/#REF!*100)</f>
        <v>#REF!</v>
      </c>
      <c r="I31" s="7"/>
    </row>
    <row r="32" spans="1:9" ht="15.75" customHeight="1">
      <c r="A32" s="41" t="s">
        <v>47</v>
      </c>
      <c r="B32" s="18">
        <v>1</v>
      </c>
      <c r="C32" s="26"/>
      <c r="D32" s="58" t="s">
        <v>48</v>
      </c>
      <c r="E32" s="58"/>
      <c r="F32" s="22">
        <v>21</v>
      </c>
      <c r="G32" s="23">
        <v>16480</v>
      </c>
      <c r="H32" s="25" t="e">
        <f>SUM(#REF!/#REF!*100)</f>
        <v>#REF!</v>
      </c>
      <c r="I32" s="7"/>
    </row>
    <row r="33" spans="1:9" ht="15.75" customHeight="1">
      <c r="A33" s="41"/>
      <c r="B33" s="18">
        <v>2</v>
      </c>
      <c r="C33" s="26"/>
      <c r="D33" s="58" t="s">
        <v>49</v>
      </c>
      <c r="E33" s="58"/>
      <c r="F33" s="22">
        <v>22</v>
      </c>
      <c r="G33" s="23"/>
      <c r="H33" s="25"/>
      <c r="I33" s="7"/>
    </row>
    <row r="34" spans="1:9" ht="15.75" customHeight="1">
      <c r="A34" s="41"/>
      <c r="B34" s="18">
        <v>3</v>
      </c>
      <c r="C34" s="26"/>
      <c r="D34" s="58" t="s">
        <v>50</v>
      </c>
      <c r="E34" s="58"/>
      <c r="F34" s="22">
        <v>23</v>
      </c>
      <c r="G34" s="23"/>
      <c r="H34" s="25"/>
      <c r="I34" s="7"/>
    </row>
    <row r="35" spans="1:9" ht="15.75" customHeight="1">
      <c r="A35" s="41"/>
      <c r="B35" s="18">
        <v>4</v>
      </c>
      <c r="C35" s="26"/>
      <c r="D35" s="58" t="s">
        <v>51</v>
      </c>
      <c r="E35" s="58"/>
      <c r="F35" s="22">
        <v>24</v>
      </c>
      <c r="G35" s="23"/>
      <c r="H35" s="25"/>
      <c r="I35" s="7"/>
    </row>
    <row r="36" spans="1:9" ht="29.25" customHeight="1">
      <c r="A36" s="41"/>
      <c r="B36" s="18">
        <v>5</v>
      </c>
      <c r="C36" s="26"/>
      <c r="D36" s="58" t="s">
        <v>52</v>
      </c>
      <c r="E36" s="58"/>
      <c r="F36" s="22">
        <v>25</v>
      </c>
      <c r="G36" s="23"/>
      <c r="H36" s="25"/>
      <c r="I36" s="7"/>
    </row>
    <row r="37" spans="1:9" s="15" customFormat="1" ht="39.75" customHeight="1">
      <c r="A37" s="41" t="s">
        <v>53</v>
      </c>
      <c r="B37" s="42"/>
      <c r="C37" s="38"/>
      <c r="D37" s="58" t="s">
        <v>54</v>
      </c>
      <c r="E37" s="58"/>
      <c r="F37" s="22">
        <v>26</v>
      </c>
      <c r="G37" s="23">
        <f>G31-G32</f>
        <v>89828</v>
      </c>
      <c r="H37" s="25" t="e">
        <f>SUM(#REF!/#REF!*100)</f>
        <v>#REF!</v>
      </c>
      <c r="I37" s="43"/>
    </row>
    <row r="38" spans="1:9" ht="15.75" customHeight="1">
      <c r="A38" s="70"/>
      <c r="B38" s="44">
        <v>1</v>
      </c>
      <c r="C38" s="45"/>
      <c r="D38" s="67" t="s">
        <v>55</v>
      </c>
      <c r="E38" s="68"/>
      <c r="F38" s="27">
        <v>27</v>
      </c>
      <c r="G38" s="23">
        <v>5315</v>
      </c>
      <c r="H38" s="25" t="e">
        <f>SUM(#REF!/#REF!*100)</f>
        <v>#REF!</v>
      </c>
      <c r="I38" s="7"/>
    </row>
    <row r="39" spans="1:9" ht="27.75" customHeight="1">
      <c r="A39" s="61"/>
      <c r="B39" s="42">
        <v>2</v>
      </c>
      <c r="C39" s="38"/>
      <c r="D39" s="69" t="s">
        <v>56</v>
      </c>
      <c r="E39" s="71"/>
      <c r="F39" s="27">
        <v>28</v>
      </c>
      <c r="G39" s="24"/>
      <c r="H39" s="25"/>
      <c r="I39" s="7"/>
    </row>
    <row r="40" spans="1:9" ht="15.75" customHeight="1">
      <c r="A40" s="61"/>
      <c r="B40" s="42">
        <v>3</v>
      </c>
      <c r="C40" s="38"/>
      <c r="D40" s="69" t="s">
        <v>57</v>
      </c>
      <c r="E40" s="71"/>
      <c r="F40" s="27">
        <v>29</v>
      </c>
      <c r="G40" s="24"/>
      <c r="H40" s="25"/>
      <c r="I40" s="7"/>
    </row>
    <row r="41" spans="1:9" ht="69.75" customHeight="1">
      <c r="A41" s="61"/>
      <c r="B41" s="42">
        <v>4</v>
      </c>
      <c r="C41" s="38"/>
      <c r="D41" s="69" t="s">
        <v>58</v>
      </c>
      <c r="E41" s="72"/>
      <c r="F41" s="27">
        <v>30</v>
      </c>
      <c r="G41" s="24"/>
      <c r="H41" s="25"/>
      <c r="I41" s="7"/>
    </row>
    <row r="42" spans="1:9" ht="16.5" customHeight="1">
      <c r="A42" s="61"/>
      <c r="B42" s="46">
        <v>5</v>
      </c>
      <c r="C42" s="40"/>
      <c r="D42" s="73" t="s">
        <v>59</v>
      </c>
      <c r="E42" s="74"/>
      <c r="F42" s="27">
        <v>31</v>
      </c>
      <c r="G42" s="24"/>
      <c r="H42" s="25"/>
      <c r="I42" s="7"/>
    </row>
    <row r="43" spans="1:9" ht="42" customHeight="1">
      <c r="A43" s="61"/>
      <c r="B43" s="42">
        <v>6</v>
      </c>
      <c r="C43" s="38"/>
      <c r="D43" s="58" t="s">
        <v>60</v>
      </c>
      <c r="E43" s="58"/>
      <c r="F43" s="22">
        <v>32</v>
      </c>
      <c r="G43" s="24">
        <f>G37-G38-G41</f>
        <v>84513</v>
      </c>
      <c r="H43" s="25" t="e">
        <f>SUM(#REF!/#REF!*100)</f>
        <v>#REF!</v>
      </c>
      <c r="I43" s="7"/>
    </row>
    <row r="44" spans="1:9" ht="64.5" customHeight="1">
      <c r="A44" s="61"/>
      <c r="B44" s="42">
        <v>7</v>
      </c>
      <c r="C44" s="38"/>
      <c r="D44" s="58" t="s">
        <v>61</v>
      </c>
      <c r="E44" s="58"/>
      <c r="F44" s="22">
        <v>33</v>
      </c>
      <c r="G44" s="23">
        <v>8451</v>
      </c>
      <c r="H44" s="25" t="e">
        <f>SUM(#REF!/#REF!*100)</f>
        <v>#REF!</v>
      </c>
      <c r="I44" s="7"/>
    </row>
    <row r="45" spans="1:9" ht="69" customHeight="1">
      <c r="A45" s="61"/>
      <c r="B45" s="42">
        <v>8</v>
      </c>
      <c r="C45" s="38"/>
      <c r="D45" s="58" t="s">
        <v>62</v>
      </c>
      <c r="E45" s="58"/>
      <c r="F45" s="47">
        <v>34</v>
      </c>
      <c r="G45" s="24">
        <v>23241</v>
      </c>
      <c r="H45" s="25" t="e">
        <f>SUM(#REF!/#REF!*100)</f>
        <v>#REF!</v>
      </c>
      <c r="I45" s="7"/>
    </row>
    <row r="46" spans="1:9" ht="15.75" customHeight="1">
      <c r="A46" s="61"/>
      <c r="B46" s="42"/>
      <c r="C46" s="38" t="s">
        <v>14</v>
      </c>
      <c r="D46" s="69" t="s">
        <v>63</v>
      </c>
      <c r="E46" s="69"/>
      <c r="F46" s="27">
        <v>35</v>
      </c>
      <c r="G46" s="23">
        <f>G45-G48</f>
        <v>18593</v>
      </c>
      <c r="H46" s="25" t="e">
        <f>SUM(#REF!/#REF!*100)</f>
        <v>#REF!</v>
      </c>
      <c r="I46" s="7"/>
    </row>
    <row r="47" spans="1:9" ht="15.75" customHeight="1">
      <c r="A47" s="61"/>
      <c r="B47" s="42"/>
      <c r="C47" s="26" t="s">
        <v>16</v>
      </c>
      <c r="D47" s="69" t="s">
        <v>64</v>
      </c>
      <c r="E47" s="69"/>
      <c r="F47" s="27">
        <v>36</v>
      </c>
      <c r="G47" s="24"/>
      <c r="H47" s="25"/>
      <c r="I47" s="7"/>
    </row>
    <row r="48" spans="1:9" ht="15.75" customHeight="1">
      <c r="A48" s="61"/>
      <c r="B48" s="42"/>
      <c r="C48" s="26" t="s">
        <v>65</v>
      </c>
      <c r="D48" s="69" t="s">
        <v>66</v>
      </c>
      <c r="E48" s="69"/>
      <c r="F48" s="27">
        <v>37</v>
      </c>
      <c r="G48" s="24">
        <v>4648</v>
      </c>
      <c r="H48" s="25" t="e">
        <f>SUM(#REF!/#REF!*100)</f>
        <v>#REF!</v>
      </c>
      <c r="I48" s="7"/>
    </row>
    <row r="49" spans="1:9" ht="42" customHeight="1">
      <c r="A49" s="61"/>
      <c r="B49" s="42">
        <v>9</v>
      </c>
      <c r="C49" s="26"/>
      <c r="D49" s="58" t="s">
        <v>67</v>
      </c>
      <c r="E49" s="58"/>
      <c r="F49" s="48">
        <v>38</v>
      </c>
      <c r="G49" s="24">
        <v>61272</v>
      </c>
      <c r="H49" s="25" t="e">
        <f>SUM(#REF!/#REF!*100)</f>
        <v>#REF!</v>
      </c>
      <c r="I49" s="7"/>
    </row>
    <row r="50" spans="1:9" ht="20.25" customHeight="1">
      <c r="A50" s="41" t="s">
        <v>68</v>
      </c>
      <c r="B50" s="44"/>
      <c r="C50" s="49"/>
      <c r="D50" s="67" t="s">
        <v>69</v>
      </c>
      <c r="E50" s="68"/>
      <c r="F50" s="27">
        <v>39</v>
      </c>
      <c r="G50" s="25">
        <f>G51</f>
        <v>5311</v>
      </c>
      <c r="H50" s="25" t="e">
        <f>SUM(#REF!/#REF!*100)</f>
        <v>#REF!</v>
      </c>
      <c r="I50" s="7"/>
    </row>
    <row r="51" spans="1:9" ht="29.25" customHeight="1">
      <c r="A51" s="41" t="s">
        <v>70</v>
      </c>
      <c r="B51" s="42"/>
      <c r="C51" s="26"/>
      <c r="D51" s="58" t="s">
        <v>71</v>
      </c>
      <c r="E51" s="64"/>
      <c r="F51" s="27">
        <v>40</v>
      </c>
      <c r="G51" s="24">
        <f>G52+G53+G54+G55+G56</f>
        <v>5311</v>
      </c>
      <c r="H51" s="25" t="e">
        <f>SUM(#REF!/#REF!*100)</f>
        <v>#REF!</v>
      </c>
      <c r="I51" s="7"/>
    </row>
    <row r="52" spans="1:9" ht="15.75" customHeight="1">
      <c r="A52" s="41"/>
      <c r="B52" s="42"/>
      <c r="C52" s="26" t="s">
        <v>14</v>
      </c>
      <c r="D52" s="58" t="s">
        <v>72</v>
      </c>
      <c r="E52" s="64"/>
      <c r="F52" s="27">
        <v>41</v>
      </c>
      <c r="G52" s="25">
        <v>158</v>
      </c>
      <c r="H52" s="25" t="e">
        <f>SUM(#REF!/#REF!*100)</f>
        <v>#REF!</v>
      </c>
      <c r="I52" s="7"/>
    </row>
    <row r="53" spans="1:9" ht="15.75" customHeight="1">
      <c r="A53" s="41"/>
      <c r="B53" s="42"/>
      <c r="C53" s="26" t="s">
        <v>16</v>
      </c>
      <c r="D53" s="58" t="s">
        <v>73</v>
      </c>
      <c r="E53" s="64"/>
      <c r="F53" s="27">
        <v>42</v>
      </c>
      <c r="G53" s="25">
        <v>4480</v>
      </c>
      <c r="H53" s="25" t="e">
        <f>SUM(#REF!/#REF!*100)</f>
        <v>#REF!</v>
      </c>
      <c r="I53" s="7"/>
    </row>
    <row r="54" spans="1:9" ht="15.75" customHeight="1">
      <c r="A54" s="41"/>
      <c r="B54" s="42"/>
      <c r="C54" s="26" t="s">
        <v>65</v>
      </c>
      <c r="D54" s="58" t="s">
        <v>74</v>
      </c>
      <c r="E54" s="64"/>
      <c r="F54" s="27">
        <v>43</v>
      </c>
      <c r="G54" s="25">
        <v>405</v>
      </c>
      <c r="H54" s="25" t="e">
        <f>SUM(#REF!/#REF!*100)</f>
        <v>#REF!</v>
      </c>
      <c r="I54" s="7"/>
    </row>
    <row r="55" spans="1:9" ht="15.75" customHeight="1">
      <c r="A55" s="41"/>
      <c r="B55" s="42"/>
      <c r="C55" s="26" t="s">
        <v>75</v>
      </c>
      <c r="D55" s="58" t="s">
        <v>76</v>
      </c>
      <c r="E55" s="64"/>
      <c r="F55" s="27">
        <v>44</v>
      </c>
      <c r="G55" s="25">
        <v>118</v>
      </c>
      <c r="H55" s="25" t="e">
        <f>SUM(#REF!/#REF!*100)</f>
        <v>#REF!</v>
      </c>
      <c r="I55" s="7"/>
    </row>
    <row r="56" spans="1:9" ht="15.75" customHeight="1">
      <c r="A56" s="41"/>
      <c r="B56" s="42"/>
      <c r="C56" s="26" t="s">
        <v>77</v>
      </c>
      <c r="D56" s="58" t="s">
        <v>78</v>
      </c>
      <c r="E56" s="64"/>
      <c r="F56" s="27">
        <v>45</v>
      </c>
      <c r="G56" s="25">
        <v>150</v>
      </c>
      <c r="H56" s="25" t="e">
        <f>SUM(#REF!/#REF!*100)</f>
        <v>#REF!</v>
      </c>
      <c r="I56" s="7"/>
    </row>
    <row r="57" spans="1:9" ht="26.25" customHeight="1">
      <c r="A57" s="41" t="s">
        <v>79</v>
      </c>
      <c r="B57" s="42"/>
      <c r="C57" s="38"/>
      <c r="D57" s="65" t="s">
        <v>80</v>
      </c>
      <c r="E57" s="66"/>
      <c r="F57" s="27">
        <v>46</v>
      </c>
      <c r="G57" s="23">
        <f>'[1]Anexa 4'!H14+0.5</f>
        <v>396554</v>
      </c>
      <c r="H57" s="25" t="e">
        <f>SUM(#REF!/#REF!*100)</f>
        <v>#REF!</v>
      </c>
      <c r="I57" s="7"/>
    </row>
    <row r="58" spans="1:9" ht="15.75" customHeight="1">
      <c r="A58" s="41"/>
      <c r="B58" s="18">
        <v>1</v>
      </c>
      <c r="C58" s="30"/>
      <c r="D58" s="58" t="s">
        <v>81</v>
      </c>
      <c r="E58" s="58"/>
      <c r="F58" s="22">
        <v>47</v>
      </c>
      <c r="G58" s="23">
        <f>'[1]Anexa 4'!H19</f>
        <v>5363</v>
      </c>
      <c r="H58" s="25" t="e">
        <f>SUM(#REF!/#REF!*100)</f>
        <v>#REF!</v>
      </c>
      <c r="I58" s="7"/>
    </row>
    <row r="59" spans="1:9" ht="29.25" customHeight="1">
      <c r="A59" s="41"/>
      <c r="B59" s="42"/>
      <c r="C59" s="30"/>
      <c r="D59" s="28"/>
      <c r="E59" s="28" t="s">
        <v>82</v>
      </c>
      <c r="F59" s="22">
        <v>48</v>
      </c>
      <c r="G59" s="24"/>
      <c r="H59" s="25"/>
      <c r="I59" s="7"/>
    </row>
    <row r="60" spans="1:9" ht="15.75" customHeight="1">
      <c r="A60" s="41" t="s">
        <v>83</v>
      </c>
      <c r="B60" s="42"/>
      <c r="C60" s="38"/>
      <c r="D60" s="67" t="s">
        <v>84</v>
      </c>
      <c r="E60" s="68"/>
      <c r="F60" s="27">
        <v>49</v>
      </c>
      <c r="G60" s="23">
        <f>G57</f>
        <v>396554</v>
      </c>
      <c r="H60" s="25" t="e">
        <f>SUM(#REF!/#REF!*100)</f>
        <v>#REF!</v>
      </c>
      <c r="I60" s="7"/>
    </row>
    <row r="61" spans="1:9" ht="17.25" customHeight="1">
      <c r="A61" s="41" t="s">
        <v>85</v>
      </c>
      <c r="B61" s="42"/>
      <c r="C61" s="40"/>
      <c r="D61" s="65" t="s">
        <v>86</v>
      </c>
      <c r="E61" s="66"/>
      <c r="F61" s="27"/>
      <c r="G61" s="24"/>
      <c r="H61" s="25"/>
      <c r="I61" s="7"/>
    </row>
    <row r="62" spans="1:9" ht="14.25" customHeight="1">
      <c r="A62" s="61"/>
      <c r="B62" s="18">
        <v>1</v>
      </c>
      <c r="C62" s="38"/>
      <c r="D62" s="58" t="s">
        <v>87</v>
      </c>
      <c r="E62" s="58"/>
      <c r="F62" s="22">
        <v>50</v>
      </c>
      <c r="G62" s="50">
        <f>'[1]analitic 2023,2025'!J169</f>
        <v>996</v>
      </c>
      <c r="H62" s="25" t="e">
        <f>SUM(#REF!/#REF!*100)</f>
        <v>#REF!</v>
      </c>
      <c r="I62" s="7"/>
    </row>
    <row r="63" spans="1:9" ht="15.75" customHeight="1">
      <c r="A63" s="61"/>
      <c r="B63" s="39">
        <v>2</v>
      </c>
      <c r="C63" s="38"/>
      <c r="D63" s="58" t="s">
        <v>88</v>
      </c>
      <c r="E63" s="58"/>
      <c r="F63" s="22">
        <v>51</v>
      </c>
      <c r="G63" s="50">
        <f>'[1]analitic 2023,2025'!J170</f>
        <v>996</v>
      </c>
      <c r="H63" s="25" t="e">
        <f>SUM(#REF!/#REF!*100)</f>
        <v>#REF!</v>
      </c>
      <c r="I63" s="7"/>
    </row>
    <row r="64" spans="1:9" ht="40.5" customHeight="1">
      <c r="A64" s="62"/>
      <c r="B64" s="18">
        <v>3</v>
      </c>
      <c r="C64" s="51"/>
      <c r="D64" s="63" t="s">
        <v>89</v>
      </c>
      <c r="E64" s="63"/>
      <c r="F64" s="22">
        <v>52</v>
      </c>
      <c r="G64" s="24">
        <f>'[1]analitic 2023,2025'!J172</f>
        <v>12519.327309236947</v>
      </c>
      <c r="H64" s="25" t="e">
        <f>SUM(#REF!/#REF!*100)</f>
        <v>#REF!</v>
      </c>
      <c r="I64" s="7"/>
    </row>
    <row r="65" spans="1:9" ht="53.25" customHeight="1">
      <c r="A65" s="62"/>
      <c r="B65" s="18">
        <v>4</v>
      </c>
      <c r="C65" s="51"/>
      <c r="D65" s="63" t="s">
        <v>90</v>
      </c>
      <c r="E65" s="63"/>
      <c r="F65" s="22">
        <v>53</v>
      </c>
      <c r="G65" s="23">
        <f>'[1]analitic 2023,2025'!J173</f>
        <v>11408.550870147257</v>
      </c>
      <c r="H65" s="25" t="e">
        <f>SUM(#REF!/#REF!*100)</f>
        <v>#REF!</v>
      </c>
      <c r="I65" s="7"/>
    </row>
    <row r="66" spans="1:9" ht="31.5" customHeight="1">
      <c r="A66" s="62"/>
      <c r="B66" s="18">
        <v>5</v>
      </c>
      <c r="C66" s="51"/>
      <c r="D66" s="58" t="s">
        <v>91</v>
      </c>
      <c r="E66" s="58"/>
      <c r="F66" s="22">
        <v>54</v>
      </c>
      <c r="G66" s="23">
        <f>G13/G63</f>
        <v>544.4658634538152</v>
      </c>
      <c r="H66" s="25" t="e">
        <f>SUM(#REF!/#REF!*100)</f>
        <v>#REF!</v>
      </c>
      <c r="I66" s="7"/>
    </row>
    <row r="67" spans="1:9" ht="43.5" customHeight="1">
      <c r="A67" s="62"/>
      <c r="B67" s="18">
        <v>6</v>
      </c>
      <c r="C67" s="51"/>
      <c r="D67" s="63" t="s">
        <v>92</v>
      </c>
      <c r="E67" s="63"/>
      <c r="F67" s="22">
        <v>55</v>
      </c>
      <c r="G67" s="23">
        <f>'[1]analitic 2023,2025'!J175</f>
        <v>544.4658634538152</v>
      </c>
      <c r="H67" s="25" t="e">
        <f>SUM(#REF!/#REF!*100)</f>
        <v>#REF!</v>
      </c>
      <c r="I67" s="7"/>
    </row>
    <row r="68" spans="1:9" ht="40.5" customHeight="1">
      <c r="A68" s="62"/>
      <c r="B68" s="18">
        <v>7</v>
      </c>
      <c r="C68" s="38"/>
      <c r="D68" s="58" t="s">
        <v>93</v>
      </c>
      <c r="E68" s="58"/>
      <c r="F68" s="22">
        <v>56</v>
      </c>
      <c r="G68" s="24"/>
      <c r="H68" s="25"/>
      <c r="I68" s="7"/>
    </row>
    <row r="69" spans="1:9" ht="30" customHeight="1">
      <c r="A69" s="62"/>
      <c r="B69" s="18">
        <v>8</v>
      </c>
      <c r="C69" s="38"/>
      <c r="D69" s="58" t="s">
        <v>94</v>
      </c>
      <c r="E69" s="58"/>
      <c r="F69" s="22">
        <v>57</v>
      </c>
      <c r="G69" s="23">
        <f>G17/G12*1000</f>
        <v>814.293275756353</v>
      </c>
      <c r="H69" s="25" t="e">
        <f>SUM(#REF!/#REF!*100)</f>
        <v>#REF!</v>
      </c>
      <c r="I69" s="7"/>
    </row>
    <row r="70" spans="1:9" ht="15" customHeight="1">
      <c r="A70" s="62"/>
      <c r="B70" s="18">
        <v>9</v>
      </c>
      <c r="C70" s="38"/>
      <c r="D70" s="58" t="s">
        <v>95</v>
      </c>
      <c r="E70" s="58"/>
      <c r="F70" s="22">
        <v>58</v>
      </c>
      <c r="G70" s="24"/>
      <c r="H70" s="25"/>
      <c r="I70" s="7"/>
    </row>
    <row r="71" spans="1:9" ht="15" customHeight="1">
      <c r="A71" s="62"/>
      <c r="B71" s="18">
        <v>10</v>
      </c>
      <c r="C71" s="38"/>
      <c r="D71" s="58" t="s">
        <v>96</v>
      </c>
      <c r="E71" s="58"/>
      <c r="F71" s="22">
        <v>59</v>
      </c>
      <c r="G71" s="52">
        <f>'[1]anexa 2 '!N184</f>
        <v>78000</v>
      </c>
      <c r="H71" s="25" t="e">
        <f>SUM(#REF!/#REF!*100)</f>
        <v>#REF!</v>
      </c>
      <c r="I71" s="7"/>
    </row>
    <row r="72" spans="4:8" ht="15.75" customHeight="1" hidden="1">
      <c r="D72" s="59"/>
      <c r="E72" s="59"/>
      <c r="F72" s="60"/>
      <c r="G72" s="60"/>
      <c r="H72" s="60"/>
    </row>
    <row r="73" spans="3:5" ht="15.75" customHeight="1">
      <c r="C73" s="53" t="s">
        <v>97</v>
      </c>
      <c r="D73" s="54"/>
      <c r="E73" s="54"/>
    </row>
    <row r="74" spans="2:8" ht="15.75">
      <c r="B74" s="55"/>
      <c r="C74" s="53" t="s">
        <v>98</v>
      </c>
      <c r="D74" s="55"/>
      <c r="E74" s="55"/>
      <c r="F74" s="56"/>
      <c r="G74" s="57"/>
      <c r="H74" s="57"/>
    </row>
  </sheetData>
  <sheetProtection/>
  <mergeCells count="67">
    <mergeCell ref="A3:G3"/>
    <mergeCell ref="A4:F4"/>
    <mergeCell ref="A7:H7"/>
    <mergeCell ref="A9:C10"/>
    <mergeCell ref="D9:E10"/>
    <mergeCell ref="F9:F10"/>
    <mergeCell ref="G9:G10"/>
    <mergeCell ref="I9:I10"/>
    <mergeCell ref="B11:C11"/>
    <mergeCell ref="D11:E11"/>
    <mergeCell ref="D12:E12"/>
    <mergeCell ref="A13:A16"/>
    <mergeCell ref="D13:E13"/>
    <mergeCell ref="D16:E16"/>
    <mergeCell ref="D17:E17"/>
    <mergeCell ref="A18:A30"/>
    <mergeCell ref="D18:E18"/>
    <mergeCell ref="B19:B29"/>
    <mergeCell ref="D19:E19"/>
    <mergeCell ref="D20:E20"/>
    <mergeCell ref="D21:E21"/>
    <mergeCell ref="C23:C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9:E69"/>
    <mergeCell ref="D70:E70"/>
    <mergeCell ref="D55:E55"/>
    <mergeCell ref="D56:E56"/>
    <mergeCell ref="D57:E57"/>
    <mergeCell ref="D58:E58"/>
    <mergeCell ref="D60:E60"/>
    <mergeCell ref="D61:E61"/>
    <mergeCell ref="D71:E71"/>
    <mergeCell ref="D72:H72"/>
    <mergeCell ref="A62:A71"/>
    <mergeCell ref="D62:E62"/>
    <mergeCell ref="D63:E63"/>
    <mergeCell ref="D64:E64"/>
    <mergeCell ref="D65:E65"/>
    <mergeCell ref="D66:E66"/>
    <mergeCell ref="D67:E67"/>
    <mergeCell ref="D68:E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Pelin</dc:creator>
  <cp:keywords/>
  <dc:description/>
  <cp:lastModifiedBy>Corina Pelin</cp:lastModifiedBy>
  <cp:lastPrinted>2023-01-30T10:12:07Z</cp:lastPrinted>
  <dcterms:created xsi:type="dcterms:W3CDTF">2023-01-30T10:08:51Z</dcterms:created>
  <dcterms:modified xsi:type="dcterms:W3CDTF">2023-01-30T10:12:15Z</dcterms:modified>
  <cp:category/>
  <cp:version/>
  <cp:contentType/>
  <cp:contentStatus/>
</cp:coreProperties>
</file>