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CA\BVC 2019\Rectificare OG 12.2019\CALATORI\"/>
    </mc:Choice>
  </mc:AlternateContent>
  <bookViews>
    <workbookView xWindow="0" yWindow="0" windowWidth="24000" windowHeight="8835" tabRatio="500" firstSheet="1" activeTab="1"/>
  </bookViews>
  <sheets>
    <sheet name="BVC 2013 sintetic" sheetId="1" state="hidden" r:id="rId1"/>
    <sheet name="Anexa" sheetId="2" r:id="rId2"/>
  </sheets>
  <definedNames>
    <definedName name="_xlnm.Print_Titles" localSheetId="1">Anexa!$9:$11</definedName>
    <definedName name="_xlnm.Print_Titles" localSheetId="0">'BVC 2013 sintetic'!$9:$11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" l="1"/>
  <c r="K12" i="1"/>
  <c r="M13" i="1"/>
  <c r="H14" i="1"/>
  <c r="M14" i="1"/>
  <c r="G15" i="1"/>
  <c r="H15" i="1"/>
  <c r="M18" i="1"/>
  <c r="M19" i="1"/>
  <c r="J21" i="1"/>
  <c r="J58" i="1" s="1"/>
  <c r="K22" i="1"/>
  <c r="M22" i="1" s="1"/>
  <c r="G24" i="1"/>
  <c r="H24" i="1"/>
  <c r="K24" i="1"/>
  <c r="M25" i="1"/>
  <c r="H26" i="1"/>
  <c r="L26" i="1" s="1"/>
  <c r="K26" i="1"/>
  <c r="M26" i="1" s="1"/>
  <c r="J27" i="1"/>
  <c r="K27" i="1"/>
  <c r="M27" i="1" s="1"/>
  <c r="M28" i="1"/>
  <c r="G29" i="1"/>
  <c r="H29" i="1"/>
  <c r="G50" i="1"/>
  <c r="G53" i="1" s="1"/>
  <c r="H50" i="1"/>
  <c r="I50" i="1" s="1"/>
  <c r="J50" i="1"/>
  <c r="J53" i="1" s="1"/>
  <c r="K50" i="1"/>
  <c r="G51" i="1"/>
  <c r="H51" i="1"/>
  <c r="J51" i="1"/>
  <c r="K51" i="1"/>
  <c r="G55" i="1"/>
  <c r="H55" i="1"/>
  <c r="J55" i="1" s="1"/>
  <c r="G56" i="1"/>
  <c r="H56" i="1"/>
  <c r="J56" i="1" s="1"/>
  <c r="J62" i="1" s="1"/>
  <c r="M59" i="1"/>
  <c r="H63" i="1"/>
  <c r="G64" i="1"/>
  <c r="H64" i="1"/>
  <c r="I66" i="1"/>
  <c r="L66" i="1"/>
  <c r="M66" i="1"/>
  <c r="I67" i="1"/>
  <c r="L67" i="1"/>
  <c r="M67" i="1"/>
  <c r="H19" i="1"/>
  <c r="L19" i="1" s="1"/>
  <c r="G19" i="1"/>
  <c r="G22" i="1"/>
  <c r="G23" i="1"/>
  <c r="H23" i="1"/>
  <c r="G25" i="1"/>
  <c r="H25" i="1"/>
  <c r="G26" i="1"/>
  <c r="H27" i="1"/>
  <c r="L27" i="1" s="1"/>
  <c r="H28" i="1"/>
  <c r="L28" i="1" s="1"/>
  <c r="H58" i="1"/>
  <c r="L58" i="1" s="1"/>
  <c r="H21" i="1"/>
  <c r="H20" i="1"/>
  <c r="H22" i="1"/>
  <c r="L22" i="1" s="1"/>
  <c r="H59" i="1"/>
  <c r="J57" i="1"/>
  <c r="H13" i="1"/>
  <c r="L13" i="1" s="1"/>
  <c r="H62" i="1"/>
  <c r="H18" i="1"/>
  <c r="G59" i="1" l="1"/>
  <c r="I59" i="1" s="1"/>
  <c r="J20" i="1"/>
  <c r="J17" i="1" s="1"/>
  <c r="J16" i="1" s="1"/>
  <c r="J65" i="1" s="1"/>
  <c r="M51" i="1"/>
  <c r="M50" i="1"/>
  <c r="K53" i="1"/>
  <c r="M53" i="1" s="1"/>
  <c r="I51" i="1"/>
  <c r="H53" i="1"/>
  <c r="I22" i="1"/>
  <c r="L50" i="1"/>
  <c r="J30" i="1"/>
  <c r="J32" i="1" s="1"/>
  <c r="J35" i="1" s="1"/>
  <c r="J60" i="1"/>
  <c r="G28" i="1"/>
  <c r="I28" i="1" s="1"/>
  <c r="I19" i="1"/>
  <c r="L51" i="1"/>
  <c r="I56" i="1"/>
  <c r="I55" i="1"/>
  <c r="I24" i="1"/>
  <c r="L24" i="1"/>
  <c r="L21" i="1"/>
  <c r="J63" i="1"/>
  <c r="L63" i="1" s="1"/>
  <c r="L62" i="1"/>
  <c r="I26" i="1"/>
  <c r="I23" i="1"/>
  <c r="L23" i="1"/>
  <c r="L59" i="1"/>
  <c r="G14" i="1"/>
  <c r="I14" i="1" s="1"/>
  <c r="K56" i="1"/>
  <c r="L56" i="1"/>
  <c r="L14" i="1"/>
  <c r="H12" i="1"/>
  <c r="L12" i="1" s="1"/>
  <c r="H57" i="1"/>
  <c r="L57" i="1" s="1"/>
  <c r="G58" i="1"/>
  <c r="I58" i="1" s="1"/>
  <c r="H60" i="1"/>
  <c r="G20" i="1"/>
  <c r="I20" i="1" s="1"/>
  <c r="J61" i="1"/>
  <c r="G21" i="1"/>
  <c r="I21" i="1" s="1"/>
  <c r="I25" i="1"/>
  <c r="L25" i="1"/>
  <c r="H17" i="1"/>
  <c r="M12" i="1"/>
  <c r="L55" i="1"/>
  <c r="K55" i="1"/>
  <c r="M55" i="1" s="1"/>
  <c r="G27" i="1"/>
  <c r="I27" i="1" s="1"/>
  <c r="L18" i="1"/>
  <c r="J64" i="1"/>
  <c r="I64" i="1"/>
  <c r="K21" i="1"/>
  <c r="L60" i="1" l="1"/>
  <c r="L20" i="1"/>
  <c r="G60" i="1"/>
  <c r="I60" i="1" s="1"/>
  <c r="H61" i="1"/>
  <c r="L61" i="1" s="1"/>
  <c r="L53" i="1"/>
  <c r="I53" i="1"/>
  <c r="G57" i="1"/>
  <c r="G61" i="1" s="1"/>
  <c r="K62" i="1"/>
  <c r="M56" i="1"/>
  <c r="L17" i="1"/>
  <c r="H16" i="1"/>
  <c r="L64" i="1"/>
  <c r="K64" i="1"/>
  <c r="M64" i="1" s="1"/>
  <c r="G18" i="1"/>
  <c r="K20" i="1"/>
  <c r="M21" i="1"/>
  <c r="K58" i="1"/>
  <c r="I57" i="1" l="1"/>
  <c r="I61" i="1"/>
  <c r="K63" i="1"/>
  <c r="M63" i="1" s="1"/>
  <c r="M62" i="1"/>
  <c r="H65" i="1"/>
  <c r="L65" i="1" s="1"/>
  <c r="L16" i="1"/>
  <c r="H30" i="1"/>
  <c r="L30" i="1" s="1"/>
  <c r="G13" i="1"/>
  <c r="K17" i="1"/>
  <c r="M20" i="1"/>
  <c r="K57" i="1"/>
  <c r="M58" i="1"/>
  <c r="K60" i="1"/>
  <c r="M60" i="1" s="1"/>
  <c r="G17" i="1"/>
  <c r="I18" i="1"/>
  <c r="M57" i="1" l="1"/>
  <c r="K61" i="1"/>
  <c r="M61" i="1" s="1"/>
  <c r="G12" i="1"/>
  <c r="I13" i="1"/>
  <c r="G16" i="1"/>
  <c r="I17" i="1"/>
  <c r="K16" i="1"/>
  <c r="M17" i="1"/>
  <c r="G30" i="1" l="1"/>
  <c r="I30" i="1" s="1"/>
  <c r="I12" i="1"/>
  <c r="G62" i="1"/>
  <c r="I62" i="1" s="1"/>
  <c r="G63" i="1"/>
  <c r="I63" i="1" s="1"/>
  <c r="G65" i="1"/>
  <c r="I65" i="1" s="1"/>
  <c r="I16" i="1"/>
  <c r="K65" i="1"/>
  <c r="M65" i="1" s="1"/>
  <c r="M16" i="1"/>
  <c r="K30" i="1"/>
  <c r="K32" i="1" l="1"/>
  <c r="M30" i="1"/>
  <c r="K35" i="1" l="1"/>
  <c r="M35" i="1" s="1"/>
  <c r="M32" i="1"/>
</calcChain>
</file>

<file path=xl/sharedStrings.xml><?xml version="1.0" encoding="utf-8"?>
<sst xmlns="http://schemas.openxmlformats.org/spreadsheetml/2006/main" count="215" uniqueCount="139">
  <si>
    <t>MINISTERUL TRANSPORTURILOR</t>
  </si>
  <si>
    <t>Societatea Naţională de Transport Feroviar de Călători "C.F.R. Călători" S.A.</t>
  </si>
  <si>
    <t>Sediul/Adresa Bd. Dinicu Golescu nr.38, sector 1, Bucuresti</t>
  </si>
  <si>
    <t>Cod unic de înregistrare 11054545</t>
  </si>
  <si>
    <t>Anexa nr.1</t>
  </si>
  <si>
    <t>BUGETUL  DE  VENITURI  ŞI  CHELTUIELI  PE  ANUL 2013</t>
  </si>
  <si>
    <t>mii lei</t>
  </si>
  <si>
    <t>INDICATORI</t>
  </si>
  <si>
    <t>Nr. rd.</t>
  </si>
  <si>
    <t xml:space="preserve"> Realizat an precedent 2012</t>
  </si>
  <si>
    <t>Propuneri  an curent 2013</t>
  </si>
  <si>
    <t xml:space="preserve">%       </t>
  </si>
  <si>
    <t>Estimări an 2014</t>
  </si>
  <si>
    <t>Estimări an 2015</t>
  </si>
  <si>
    <t>%</t>
  </si>
  <si>
    <t>9=7/5</t>
  </si>
  <si>
    <t>10=8/7</t>
  </si>
  <si>
    <t>6=5/4</t>
  </si>
  <si>
    <t>I.</t>
  </si>
  <si>
    <t>VENITURI TOTALE  (Rd.1=Rd.2+Rd.3+Rd.4)</t>
  </si>
  <si>
    <t>Venituri din exploatare</t>
  </si>
  <si>
    <t>Venituri financiare</t>
  </si>
  <si>
    <t>Venituri extraordinare</t>
  </si>
  <si>
    <t>II</t>
  </si>
  <si>
    <t>CHELTUIELI TOTALE  (Rd.5=Rd.6+Rd.17+Rd.18)</t>
  </si>
  <si>
    <t>Cheltuieli de exploatare, din care:</t>
  </si>
  <si>
    <t>A.</t>
  </si>
  <si>
    <t xml:space="preserve"> cheltuieli cu bunuri si servicii</t>
  </si>
  <si>
    <t>B.</t>
  </si>
  <si>
    <t>cheltuieli cu impozite, taxe si varsaminte asimilate</t>
  </si>
  <si>
    <t>C.</t>
  </si>
  <si>
    <t>cheltuieli cu personalul , din care: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</si>
  <si>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</si>
  <si>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</si>
  <si>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</si>
  <si>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</si>
  <si>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</si>
  <si>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</si>
  <si>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 xml:space="preserve"> cheltuieli cu plati compensatorii aferente disponibilizarilor de personal</t>
  </si>
  <si>
    <t>C4</t>
  </si>
  <si>
    <t>cheltuieli aferente contractului de mandat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</si>
  <si>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</si>
  <si>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</si>
  <si>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</si>
  <si>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</si>
  <si>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</si>
  <si>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</si>
  <si>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</si>
  <si>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</si>
  <si>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</si>
  <si>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</si>
  <si>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</si>
  <si>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</si>
  <si>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</si>
  <si>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</si>
  <si>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</si>
  <si>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</si>
  <si>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Alte repartizări prevăzute de lege</t>
  </si>
  <si>
    <t>Profitul contabil rămas după deducerea sumelor de la Rd. 22, 23, 24, 25 şi 26.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</si>
  <si>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</si>
  <si>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</si>
  <si>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a)</t>
  </si>
  <si>
    <t xml:space="preserve">   -  dividende cuvenite bugetului de stat sau local, dupa caz</t>
  </si>
  <si>
    <t>Profitul nerepartizat pe destinaţiile prevăzute la Rd.22 - Rd.29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</si>
  <si>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</si>
  <si>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</si>
  <si>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</si>
  <si>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</si>
  <si>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</si>
  <si>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b)</t>
  </si>
  <si>
    <t>cheltuieli cu salariile</t>
  </si>
  <si>
    <t>c)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</si>
  <si>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</si>
  <si>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</si>
  <si>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</si>
  <si>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</si>
  <si>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</si>
  <si>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</si>
  <si>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</si>
  <si>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buget, din care:</t>
  </si>
  <si>
    <t>alocatii bugetare aferente platii angajamentelor din anii anteriori</t>
  </si>
  <si>
    <t>40bis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</si>
  <si>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</si>
  <si>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</si>
  <si>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</si>
  <si>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</si>
  <si>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</si>
  <si>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</si>
  <si>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Cheltuieli de natura salariala (a+b), din care:</t>
  </si>
  <si>
    <t xml:space="preserve">cheltuieli cu salariile </t>
  </si>
  <si>
    <t xml:space="preserve">bonusuri </t>
  </si>
  <si>
    <t>Câştigul mediu lunar pe salariat (lei/persoană) determinat pe baza fondului de salarii aferent personalului angajat  pe baza de contract individual de munca (Rd.46/Rd.44)/12*1000</t>
  </si>
  <si>
    <t>Castigul mediu lunar pe salariat (lei/persoana) influentat de bonificatiile si bonusurile in lei si sau natura  (Rd.45/Rd.44)/12*1000</t>
  </si>
  <si>
    <t>Productivitatea muncii în unităţi valorice pe total personal mediu în preţuri curente (lei/persoană) (Rd.1/Rd.44)</t>
  </si>
  <si>
    <t>Productivitatea muncii pe total personal mediu în preţuri comparabile (lei/persoană) (Rd.1/Rd.44*ICP)</t>
  </si>
  <si>
    <t>Productivitatea muncii în unităţi fizice pe total personal mediu (unităţi fizice/ persoana)</t>
  </si>
  <si>
    <t>Cheltuieli totale la 1000 lei venituri totale        (Rd.5/Rd.1)x1000</t>
  </si>
  <si>
    <t>Plăţi restante, în preţuri curente</t>
  </si>
  <si>
    <t xml:space="preserve">Creanţe restante, în preţuri curente </t>
  </si>
  <si>
    <t>indicator fizic= osii conventionale</t>
  </si>
  <si>
    <t>Director General</t>
  </si>
  <si>
    <t>Director General Adj.Ec.</t>
  </si>
  <si>
    <t>Valentin Dorobantu</t>
  </si>
  <si>
    <t>Elena Miu</t>
  </si>
  <si>
    <t>VENITURI TOTALE  (Rd.1=Rd.2+Rd.5+Rd.6)</t>
  </si>
  <si>
    <t>subventii, cf.prevederilor legale in vigoare</t>
  </si>
  <si>
    <t>transferuri, cf.prevederilor legale in vigoare</t>
  </si>
  <si>
    <t>CHELTUIELI TOTALE  (Rd.7=Rd.8+Rd.20+Rd.21)</t>
  </si>
  <si>
    <t>C0</t>
  </si>
  <si>
    <t>Cheltuieli de natura salariala (Rd.13+Rd.14)</t>
  </si>
  <si>
    <t>cheltuieli aferente contractului de mandat si a altor organe de conducere si control, comisii si comitete</t>
  </si>
  <si>
    <t>cheltuieli cu contributiile datorate de angajator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</si>
  <si>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</si>
  <si>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Profitul contabil rămas după deducerea sumelor de la Rd. 25, 26, 27, 28 şi 29.</t>
  </si>
  <si>
    <t xml:space="preserve">   -  dividende cuvenite bugetului de stat </t>
  </si>
  <si>
    <t xml:space="preserve">   -  dividende cuvenite bugetului local</t>
  </si>
  <si>
    <t>33a</t>
  </si>
  <si>
    <t xml:space="preserve">   -  dividende cuvenite altor actionari</t>
  </si>
  <si>
    <t>Profitul nerepartizat pe destinaţiile prevăzute la Rd.31 - Rd.32 se repartizează la alte rezerve şi constituie sursă proprie de finanţare</t>
  </si>
  <si>
    <r>
      <rPr>
        <sz val="10"/>
        <color indexed="8"/>
        <rFont val="Arial"/>
        <family val="2"/>
        <charset val="238"/>
      </rPr>
      <t xml:space="preserve">Câştigul mediu lunar pe salariat (lei/persoană) determinat pe baza cheltuielilor de natura salariala </t>
    </r>
    <r>
      <rPr>
        <vertAlign val="superscript"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  <charset val="238"/>
      </rPr>
      <t>)</t>
    </r>
  </si>
  <si>
    <t>3a</t>
  </si>
  <si>
    <t>Câştigul mediu lunar pe salariat calculat conform art.54, alin.6, litera b2) din Legea nr.339/2015 (lei/ persoana)  (corespunde cu rd.155a din anexa 2)</t>
  </si>
  <si>
    <t>50a</t>
  </si>
  <si>
    <t>Castigul mediu lunar pe salariat (lei/persoana) determinat pe baza cheltuielilor de natura salariala, recalculat conform Legii anuale a bugetului de stat **)</t>
  </si>
  <si>
    <t>4a</t>
  </si>
  <si>
    <t>Câştigul mediu lunar pe salariat calculat conform art.54, alin.6, litera b2) din Legea nr.339/2015 (lei/ persoana) (corespunde cu rd.154a din anexa 2)</t>
  </si>
  <si>
    <t>51a</t>
  </si>
  <si>
    <t>Productivitatea muncii în unităţi valorice pe total personal mediu  (mii lei/persoană) (Rd.2/Rd.49)</t>
  </si>
  <si>
    <t xml:space="preserve">Productivitatea muncii in unitati valorice  pe total personal mediu recalculata cf. Legii anuale a bugetului de stat </t>
  </si>
  <si>
    <t>52a</t>
  </si>
  <si>
    <t>Productivitatea muncii în unităţi fizice pe total personal mediu (cantitate produse finite/ persoana)</t>
  </si>
  <si>
    <t>Cheltuieli totale la 1000 lei venituri totale        (Rd.7/Rd.1)x1000</t>
  </si>
  <si>
    <t>*) Rd 50= Rd 154 din Anexa de fundamentare nr.2</t>
  </si>
  <si>
    <t>**) Rd 51= Rd 155 din Anexa de fundamentare nr.2</t>
  </si>
  <si>
    <t>BUGETUL  DE  VENITURI  ŞI  CHELTUIELI  RECTIFICAT PE ANUL 2019</t>
  </si>
  <si>
    <t>Propuneri rectificare BVC 2019</t>
  </si>
  <si>
    <t xml:space="preserve">Anexa </t>
  </si>
  <si>
    <t>Plăţi restante</t>
  </si>
  <si>
    <t>Creanţe restante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</si>
</sst>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  <charset val="238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0">
    <xf numFmtId="0" fontId="0" fillId="0" borderId="0"/>
    <xf numFmtId="0" fontId="4" fillId="2" borderId="0" applyNumberFormat="0" applyBorder="0" applyAlignment="0" applyProtection="0"/>
    <xf numFmtId="0" fontId="5" fillId="3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1" applyNumberFormat="0" applyAlignment="0" applyProtection="0"/>
    <xf numFmtId="0" fontId="11" fillId="5" borderId="0" applyNumberFormat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12" fillId="0" borderId="0" xfId="13" applyFill="1" applyAlignment="1">
      <alignment horizontal="center" vertical="center"/>
    </xf>
    <xf numFmtId="0" fontId="12" fillId="0" borderId="0" xfId="13" applyFill="1" applyBorder="1" applyAlignment="1">
      <alignment vertical="center"/>
    </xf>
    <xf numFmtId="0" fontId="12" fillId="0" borderId="0" xfId="13" applyFont="1" applyFill="1" applyAlignment="1">
      <alignment wrapText="1"/>
    </xf>
    <xf numFmtId="0" fontId="12" fillId="0" borderId="0" xfId="13" applyFont="1" applyFill="1" applyAlignment="1">
      <alignment horizontal="center"/>
    </xf>
    <xf numFmtId="0" fontId="12" fillId="0" borderId="0" xfId="13" applyFill="1" applyAlignment="1">
      <alignment horizontal="center"/>
    </xf>
    <xf numFmtId="0" fontId="12" fillId="0" borderId="0" xfId="13" applyFill="1"/>
    <xf numFmtId="0" fontId="12" fillId="0" borderId="0" xfId="13" applyFill="1" applyBorder="1"/>
    <xf numFmtId="0" fontId="15" fillId="0" borderId="0" xfId="13" applyFont="1" applyFill="1" applyBorder="1" applyAlignment="1">
      <alignment horizontal="center"/>
    </xf>
    <xf numFmtId="0" fontId="16" fillId="0" borderId="0" xfId="15" applyFont="1" applyFill="1" applyBorder="1" applyAlignment="1">
      <alignment horizontal="left" vertical="center"/>
    </xf>
    <xf numFmtId="0" fontId="16" fillId="0" borderId="0" xfId="15" applyFont="1" applyFill="1" applyBorder="1" applyAlignment="1">
      <alignment horizontal="left" wrapText="1"/>
    </xf>
    <xf numFmtId="0" fontId="17" fillId="0" borderId="0" xfId="15" applyFont="1" applyFill="1" applyBorder="1" applyAlignment="1">
      <alignment horizontal="left"/>
    </xf>
    <xf numFmtId="0" fontId="16" fillId="0" borderId="0" xfId="15" applyFont="1" applyFill="1" applyBorder="1" applyAlignment="1">
      <alignment horizontal="left"/>
    </xf>
    <xf numFmtId="0" fontId="17" fillId="0" borderId="0" xfId="13" applyFont="1" applyFill="1" applyBorder="1"/>
    <xf numFmtId="0" fontId="18" fillId="0" borderId="0" xfId="15" applyFont="1" applyFill="1" applyBorder="1" applyAlignment="1">
      <alignment horizontal="left" vertical="center"/>
    </xf>
    <xf numFmtId="0" fontId="16" fillId="0" borderId="0" xfId="15" applyFont="1" applyFill="1" applyBorder="1" applyAlignment="1">
      <alignment horizontal="center" vertical="center"/>
    </xf>
    <xf numFmtId="0" fontId="16" fillId="0" borderId="0" xfId="15" applyFont="1" applyFill="1" applyBorder="1" applyAlignment="1">
      <alignment wrapText="1"/>
    </xf>
    <xf numFmtId="0" fontId="17" fillId="0" borderId="0" xfId="15" applyFont="1" applyFill="1" applyBorder="1" applyAlignment="1">
      <alignment horizontal="center"/>
    </xf>
    <xf numFmtId="0" fontId="16" fillId="0" borderId="0" xfId="15" applyFont="1" applyFill="1" applyBorder="1"/>
    <xf numFmtId="0" fontId="16" fillId="0" borderId="0" xfId="13" applyFont="1" applyFill="1" applyBorder="1" applyAlignment="1">
      <alignment horizontal="center" vertical="center"/>
    </xf>
    <xf numFmtId="0" fontId="16" fillId="0" borderId="0" xfId="13" applyFont="1" applyFill="1" applyBorder="1" applyAlignment="1">
      <alignment vertical="center"/>
    </xf>
    <xf numFmtId="0" fontId="16" fillId="0" borderId="0" xfId="13" applyFont="1" applyFill="1" applyBorder="1" applyAlignment="1">
      <alignment wrapText="1"/>
    </xf>
    <xf numFmtId="0" fontId="17" fillId="0" borderId="0" xfId="13" applyFont="1" applyFill="1" applyBorder="1" applyAlignment="1">
      <alignment horizontal="center"/>
    </xf>
    <xf numFmtId="0" fontId="16" fillId="0" borderId="0" xfId="13" applyFont="1" applyFill="1" applyBorder="1" applyAlignment="1">
      <alignment horizontal="center"/>
    </xf>
    <xf numFmtId="0" fontId="16" fillId="0" borderId="0" xfId="13" applyFont="1" applyFill="1" applyBorder="1"/>
    <xf numFmtId="0" fontId="20" fillId="0" borderId="0" xfId="13" applyFont="1" applyFill="1" applyBorder="1" applyAlignment="1">
      <alignment horizontal="center" vertical="center"/>
    </xf>
    <xf numFmtId="0" fontId="20" fillId="0" borderId="0" xfId="13" applyFont="1" applyFill="1" applyBorder="1" applyAlignment="1">
      <alignment vertical="center"/>
    </xf>
    <xf numFmtId="0" fontId="20" fillId="0" borderId="0" xfId="13" applyFont="1" applyFill="1" applyBorder="1" applyAlignment="1">
      <alignment wrapText="1"/>
    </xf>
    <xf numFmtId="0" fontId="20" fillId="0" borderId="0" xfId="13" applyFont="1" applyFill="1" applyBorder="1" applyAlignment="1">
      <alignment horizontal="center"/>
    </xf>
    <xf numFmtId="0" fontId="20" fillId="0" borderId="0" xfId="13" applyFont="1" applyFill="1" applyBorder="1"/>
    <xf numFmtId="0" fontId="22" fillId="0" borderId="6" xfId="15" applyFont="1" applyFill="1" applyBorder="1" applyAlignment="1">
      <alignment horizontal="center" vertical="center"/>
    </xf>
    <xf numFmtId="0" fontId="23" fillId="0" borderId="6" xfId="13" applyFont="1" applyFill="1" applyBorder="1" applyAlignment="1">
      <alignment horizontal="center" vertical="center" wrapText="1"/>
    </xf>
    <xf numFmtId="0" fontId="23" fillId="0" borderId="6" xfId="13" applyFont="1" applyFill="1" applyBorder="1" applyAlignment="1">
      <alignment horizontal="center" wrapText="1"/>
    </xf>
    <xf numFmtId="0" fontId="23" fillId="0" borderId="6" xfId="13" applyFont="1" applyFill="1" applyBorder="1" applyAlignment="1">
      <alignment horizontal="center"/>
    </xf>
    <xf numFmtId="0" fontId="24" fillId="0" borderId="0" xfId="13" applyFont="1" applyFill="1" applyBorder="1" applyAlignment="1">
      <alignment horizontal="center"/>
    </xf>
    <xf numFmtId="0" fontId="25" fillId="0" borderId="0" xfId="13" applyFont="1" applyFill="1" applyBorder="1" applyAlignment="1">
      <alignment horizontal="center"/>
    </xf>
    <xf numFmtId="0" fontId="25" fillId="0" borderId="0" xfId="13" applyFont="1" applyFill="1" applyAlignment="1">
      <alignment horizontal="center"/>
    </xf>
    <xf numFmtId="0" fontId="26" fillId="0" borderId="6" xfId="13" applyFont="1" applyFill="1" applyBorder="1" applyAlignment="1">
      <alignment horizontal="left" vertical="center" wrapText="1"/>
    </xf>
    <xf numFmtId="0" fontId="26" fillId="0" borderId="6" xfId="13" applyFont="1" applyFill="1" applyBorder="1" applyAlignment="1">
      <alignment horizontal="center" vertical="center" wrapText="1"/>
    </xf>
    <xf numFmtId="0" fontId="26" fillId="0" borderId="6" xfId="13" applyFont="1" applyFill="1" applyBorder="1" applyAlignment="1">
      <alignment vertical="center" wrapText="1"/>
    </xf>
    <xf numFmtId="0" fontId="26" fillId="0" borderId="6" xfId="13" applyFont="1" applyFill="1" applyBorder="1" applyAlignment="1">
      <alignment horizontal="left" vertical="top" wrapText="1"/>
    </xf>
    <xf numFmtId="0" fontId="26" fillId="0" borderId="6" xfId="13" applyFont="1" applyFill="1" applyBorder="1" applyAlignment="1">
      <alignment horizontal="center" wrapText="1"/>
    </xf>
    <xf numFmtId="4" fontId="22" fillId="0" borderId="6" xfId="13" applyNumberFormat="1" applyFont="1" applyFill="1" applyBorder="1" applyAlignment="1">
      <alignment horizontal="right" wrapText="1"/>
    </xf>
    <xf numFmtId="4" fontId="22" fillId="0" borderId="6" xfId="13" applyNumberFormat="1" applyFont="1" applyFill="1" applyBorder="1" applyAlignment="1">
      <alignment horizontal="right"/>
    </xf>
    <xf numFmtId="0" fontId="15" fillId="0" borderId="0" xfId="13" applyFont="1" applyFill="1" applyBorder="1"/>
    <xf numFmtId="0" fontId="15" fillId="0" borderId="0" xfId="13" applyFont="1" applyFill="1"/>
    <xf numFmtId="0" fontId="15" fillId="0" borderId="0" xfId="13" applyFont="1" applyFill="1" applyBorder="1" applyAlignment="1">
      <alignment horizontal="center" wrapText="1"/>
    </xf>
    <xf numFmtId="0" fontId="15" fillId="0" borderId="0" xfId="13" applyFont="1" applyFill="1" applyBorder="1" applyAlignment="1">
      <alignment wrapText="1"/>
    </xf>
    <xf numFmtId="0" fontId="15" fillId="0" borderId="0" xfId="13" applyFont="1" applyFill="1" applyAlignment="1">
      <alignment wrapText="1"/>
    </xf>
    <xf numFmtId="0" fontId="27" fillId="0" borderId="6" xfId="13" applyFont="1" applyFill="1" applyBorder="1" applyAlignment="1">
      <alignment horizontal="left" vertical="top" wrapText="1"/>
    </xf>
    <xf numFmtId="0" fontId="27" fillId="0" borderId="6" xfId="13" applyFont="1" applyFill="1" applyBorder="1" applyAlignment="1">
      <alignment horizontal="center" wrapText="1"/>
    </xf>
    <xf numFmtId="3" fontId="22" fillId="0" borderId="6" xfId="13" applyNumberFormat="1" applyFont="1" applyFill="1" applyBorder="1" applyAlignment="1">
      <alignment horizontal="right" wrapText="1"/>
    </xf>
    <xf numFmtId="3" fontId="22" fillId="0" borderId="6" xfId="13" applyNumberFormat="1" applyFont="1" applyFill="1" applyBorder="1" applyAlignment="1">
      <alignment horizontal="right"/>
    </xf>
    <xf numFmtId="0" fontId="12" fillId="0" borderId="0" xfId="13" applyFont="1" applyFill="1" applyBorder="1" applyAlignment="1">
      <alignment horizontal="center"/>
    </xf>
    <xf numFmtId="0" fontId="12" fillId="0" borderId="0" xfId="13" applyFont="1" applyFill="1" applyBorder="1"/>
    <xf numFmtId="0" fontId="17" fillId="0" borderId="0" xfId="13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center" vertical="center"/>
    </xf>
    <xf numFmtId="0" fontId="17" fillId="0" borderId="0" xfId="13" applyFont="1" applyFill="1" applyBorder="1" applyAlignment="1">
      <alignment vertical="center"/>
    </xf>
    <xf numFmtId="0" fontId="28" fillId="0" borderId="0" xfId="13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vertical="center"/>
    </xf>
    <xf numFmtId="0" fontId="17" fillId="0" borderId="0" xfId="13" applyFont="1" applyFill="1" applyBorder="1" applyAlignment="1">
      <alignment wrapText="1"/>
    </xf>
    <xf numFmtId="0" fontId="29" fillId="0" borderId="0" xfId="13" applyFont="1" applyFill="1" applyBorder="1"/>
    <xf numFmtId="0" fontId="29" fillId="0" borderId="0" xfId="13" applyFont="1" applyFill="1" applyBorder="1" applyAlignment="1">
      <alignment horizontal="center"/>
    </xf>
    <xf numFmtId="4" fontId="15" fillId="0" borderId="0" xfId="13" applyNumberFormat="1" applyFont="1" applyFill="1" applyBorder="1"/>
    <xf numFmtId="0" fontId="29" fillId="0" borderId="6" xfId="13" applyFont="1" applyFill="1" applyBorder="1" applyAlignment="1">
      <alignment horizontal="left" vertical="center" wrapText="1"/>
    </xf>
    <xf numFmtId="0" fontId="29" fillId="0" borderId="6" xfId="13" applyFont="1" applyFill="1" applyBorder="1" applyAlignment="1">
      <alignment horizontal="center" vertical="center" wrapText="1"/>
    </xf>
    <xf numFmtId="0" fontId="29" fillId="0" borderId="6" xfId="13" applyFont="1" applyFill="1" applyBorder="1" applyAlignment="1">
      <alignment vertical="center" wrapText="1"/>
    </xf>
    <xf numFmtId="0" fontId="29" fillId="0" borderId="6" xfId="13" applyFont="1" applyFill="1" applyBorder="1" applyAlignment="1">
      <alignment horizontal="center" wrapText="1"/>
    </xf>
    <xf numFmtId="4" fontId="17" fillId="0" borderId="6" xfId="13" applyNumberFormat="1" applyFont="1" applyFill="1" applyBorder="1" applyAlignment="1">
      <alignment horizontal="right" wrapText="1"/>
    </xf>
    <xf numFmtId="0" fontId="26" fillId="0" borderId="7" xfId="13" applyFont="1" applyFill="1" applyBorder="1" applyAlignment="1">
      <alignment vertical="center" wrapText="1"/>
    </xf>
    <xf numFmtId="0" fontId="26" fillId="0" borderId="8" xfId="13" applyFont="1" applyFill="1" applyBorder="1" applyAlignment="1">
      <alignment horizontal="center" wrapText="1"/>
    </xf>
    <xf numFmtId="2" fontId="12" fillId="0" borderId="0" xfId="13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2" fontId="12" fillId="0" borderId="0" xfId="13" applyNumberFormat="1" applyFill="1" applyBorder="1" applyAlignment="1">
      <alignment horizontal="center" vertical="center"/>
    </xf>
    <xf numFmtId="2" fontId="12" fillId="0" borderId="0" xfId="13" applyNumberFormat="1" applyFill="1" applyBorder="1" applyAlignment="1">
      <alignment vertical="center"/>
    </xf>
    <xf numFmtId="49" fontId="16" fillId="0" borderId="0" xfId="15" applyNumberFormat="1" applyFont="1" applyFill="1" applyBorder="1" applyAlignment="1">
      <alignment horizontal="left"/>
    </xf>
    <xf numFmtId="2" fontId="12" fillId="0" borderId="0" xfId="13" applyNumberFormat="1" applyFont="1" applyFill="1" applyBorder="1" applyAlignment="1">
      <alignment horizontal="center"/>
    </xf>
    <xf numFmtId="2" fontId="12" fillId="0" borderId="0" xfId="13" applyNumberFormat="1" applyFill="1" applyBorder="1" applyAlignment="1"/>
    <xf numFmtId="0" fontId="16" fillId="0" borderId="0" xfId="14" applyFont="1" applyFill="1" applyBorder="1" applyAlignment="1"/>
    <xf numFmtId="2" fontId="12" fillId="0" borderId="0" xfId="13" applyNumberFormat="1" applyFont="1" applyFill="1" applyBorder="1" applyAlignment="1"/>
    <xf numFmtId="0" fontId="12" fillId="0" borderId="0" xfId="13" applyFill="1" applyBorder="1" applyAlignment="1">
      <alignment horizontal="center" vertical="center"/>
    </xf>
    <xf numFmtId="4" fontId="22" fillId="6" borderId="6" xfId="13" applyNumberFormat="1" applyFont="1" applyFill="1" applyBorder="1" applyAlignment="1">
      <alignment horizontal="right" wrapText="1"/>
    </xf>
    <xf numFmtId="0" fontId="31" fillId="0" borderId="0" xfId="0" applyFont="1"/>
    <xf numFmtId="2" fontId="31" fillId="0" borderId="0" xfId="13" applyNumberFormat="1" applyFont="1" applyFill="1" applyBorder="1" applyAlignment="1">
      <alignment horizontal="center"/>
    </xf>
    <xf numFmtId="2" fontId="31" fillId="0" borderId="0" xfId="13" applyNumberFormat="1" applyFont="1" applyFill="1" applyBorder="1" applyAlignment="1"/>
    <xf numFmtId="0" fontId="31" fillId="0" borderId="0" xfId="13" applyFont="1" applyFill="1" applyBorder="1" applyAlignment="1">
      <alignment horizontal="center"/>
    </xf>
    <xf numFmtId="0" fontId="31" fillId="0" borderId="0" xfId="13" applyFont="1" applyFill="1" applyBorder="1"/>
    <xf numFmtId="0" fontId="31" fillId="0" borderId="0" xfId="13" applyFont="1" applyFill="1" applyBorder="1" applyAlignment="1">
      <alignment wrapText="1"/>
    </xf>
    <xf numFmtId="0" fontId="23" fillId="0" borderId="6" xfId="13" applyFont="1" applyFill="1" applyBorder="1" applyAlignment="1">
      <alignment horizontal="center" wrapText="1"/>
    </xf>
    <xf numFmtId="0" fontId="19" fillId="0" borderId="0" xfId="13" applyFont="1" applyFill="1" applyBorder="1" applyAlignment="1">
      <alignment horizontal="center" vertical="center" wrapText="1"/>
    </xf>
    <xf numFmtId="0" fontId="16" fillId="0" borderId="0" xfId="15" applyFont="1" applyFill="1" applyBorder="1" applyAlignment="1">
      <alignment horizontal="left" vertical="center" wrapText="1"/>
    </xf>
    <xf numFmtId="0" fontId="19" fillId="0" borderId="0" xfId="13" applyFont="1" applyFill="1" applyBorder="1" applyAlignment="1">
      <alignment horizontal="center" vertical="center" wrapText="1"/>
    </xf>
    <xf numFmtId="0" fontId="21" fillId="0" borderId="6" xfId="13" applyFont="1" applyFill="1" applyBorder="1" applyAlignment="1">
      <alignment horizontal="left" vertical="center" wrapText="1"/>
    </xf>
    <xf numFmtId="0" fontId="21" fillId="0" borderId="6" xfId="13" applyFont="1" applyFill="1" applyBorder="1" applyAlignment="1">
      <alignment horizontal="center" vertical="center" wrapText="1"/>
    </xf>
    <xf numFmtId="0" fontId="22" fillId="0" borderId="6" xfId="13" applyFont="1" applyFill="1" applyBorder="1" applyAlignment="1">
      <alignment horizontal="center" vertical="center" wrapText="1"/>
    </xf>
    <xf numFmtId="0" fontId="22" fillId="0" borderId="6" xfId="15" applyFont="1" applyFill="1" applyBorder="1" applyAlignment="1">
      <alignment horizontal="center" vertical="center" wrapText="1"/>
    </xf>
    <xf numFmtId="0" fontId="15" fillId="0" borderId="0" xfId="13" applyFont="1" applyFill="1" applyBorder="1" applyAlignment="1">
      <alignment horizontal="center" vertical="center" wrapText="1"/>
    </xf>
    <xf numFmtId="0" fontId="23" fillId="0" borderId="6" xfId="13" applyFont="1" applyFill="1" applyBorder="1" applyAlignment="1">
      <alignment horizontal="center" vertical="center" wrapText="1"/>
    </xf>
    <xf numFmtId="0" fontId="23" fillId="0" borderId="6" xfId="13" applyFont="1" applyFill="1" applyBorder="1" applyAlignment="1">
      <alignment horizontal="center" wrapText="1"/>
    </xf>
    <xf numFmtId="0" fontId="26" fillId="0" borderId="6" xfId="13" applyFont="1" applyFill="1" applyBorder="1" applyAlignment="1">
      <alignment horizontal="left" vertical="top" wrapText="1"/>
    </xf>
    <xf numFmtId="0" fontId="26" fillId="0" borderId="6" xfId="13" applyFont="1" applyFill="1" applyBorder="1" applyAlignment="1">
      <alignment horizontal="left" vertical="center" wrapText="1"/>
    </xf>
    <xf numFmtId="0" fontId="26" fillId="0" borderId="6" xfId="13" applyFont="1" applyFill="1" applyBorder="1" applyAlignment="1">
      <alignment horizontal="center" vertical="center" wrapText="1"/>
    </xf>
    <xf numFmtId="0" fontId="26" fillId="0" borderId="6" xfId="13" applyFont="1" applyFill="1" applyBorder="1" applyAlignment="1">
      <alignment vertical="center" wrapText="1"/>
    </xf>
    <xf numFmtId="0" fontId="26" fillId="0" borderId="6" xfId="13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left" vertical="top" wrapText="1"/>
    </xf>
    <xf numFmtId="0" fontId="12" fillId="0" borderId="6" xfId="15" applyFont="1" applyFill="1" applyBorder="1" applyAlignment="1">
      <alignment horizontal="center" wrapText="1"/>
    </xf>
    <xf numFmtId="0" fontId="29" fillId="0" borderId="6" xfId="13" applyFont="1" applyFill="1" applyBorder="1" applyAlignment="1">
      <alignment horizontal="left" vertical="top" wrapText="1"/>
    </xf>
    <xf numFmtId="0" fontId="26" fillId="0" borderId="10" xfId="13" applyFont="1" applyFill="1" applyBorder="1" applyAlignment="1">
      <alignment horizontal="left" vertical="top" wrapText="1"/>
    </xf>
    <xf numFmtId="0" fontId="26" fillId="0" borderId="9" xfId="13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2" fontId="17" fillId="0" borderId="0" xfId="13" applyNumberFormat="1" applyFont="1" applyFill="1" applyBorder="1" applyAlignment="1">
      <alignment horizontal="left" vertical="center" wrapText="1"/>
    </xf>
    <xf numFmtId="0" fontId="22" fillId="0" borderId="6" xfId="15" applyFont="1" applyFill="1" applyBorder="1" applyAlignment="1">
      <alignment horizontal="left" vertical="top" wrapText="1"/>
    </xf>
    <xf numFmtId="0" fontId="21" fillId="0" borderId="0" xfId="13" applyFont="1" applyFill="1" applyBorder="1" applyAlignment="1">
      <alignment horizontal="center" vertical="center" wrapText="1"/>
    </xf>
    <xf numFmtId="0" fontId="20" fillId="0" borderId="0" xfId="13" applyFont="1" applyFill="1" applyBorder="1" applyAlignment="1">
      <alignment horizontal="right"/>
    </xf>
    <xf numFmtId="0" fontId="17" fillId="0" borderId="0" xfId="13" applyFont="1" applyFill="1" applyBorder="1" applyAlignment="1">
      <alignment horizontal="right"/>
    </xf>
  </cellXfs>
  <cellStyles count="20">
    <cellStyle name="Bad 2" xfId="1"/>
    <cellStyle name="Check Cell 2" xfId="2"/>
    <cellStyle name="Explanatory Text 2" xfId="3"/>
    <cellStyle name="Heading 1 2" xfId="4"/>
    <cellStyle name="Heading 2 2" xfId="5"/>
    <cellStyle name="Heading 3 2" xfId="6"/>
    <cellStyle name="Heading 4 2" xfId="7"/>
    <cellStyle name="Input 2" xfId="8"/>
    <cellStyle name="Neutral 2" xfId="9"/>
    <cellStyle name="Normal" xfId="0" builtinId="0"/>
    <cellStyle name="Normal 13 2" xfId="10"/>
    <cellStyle name="Normal 2" xfId="11"/>
    <cellStyle name="Normal 3" xfId="17"/>
    <cellStyle name="Normal 4" xfId="12"/>
    <cellStyle name="Normal 5" xfId="18"/>
    <cellStyle name="Normal 5 2" xfId="19"/>
    <cellStyle name="Normal_BVC sint. v.23.01.2013" xfId="13"/>
    <cellStyle name="Normal_BVC sint. v.23.01.2013 2" xfId="14"/>
    <cellStyle name="Normal_Copy of Copy of BVC analitic" xfId="15"/>
    <cellStyle name="Title 2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72"/>
  <sheetViews>
    <sheetView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M8" sqref="M8"/>
    </sheetView>
  </sheetViews>
  <sheetFormatPr defaultColWidth="9.140625" defaultRowHeight="12.75" x14ac:dyDescent="0.2"/>
  <cols>
    <col min="1" max="1" width="4.7109375" style="1" customWidth="1"/>
    <col min="2" max="2" width="3.42578125" style="1" customWidth="1"/>
    <col min="3" max="3" width="3.42578125" style="2" customWidth="1"/>
    <col min="4" max="4" width="5.28515625" style="1" customWidth="1"/>
    <col min="5" max="5" width="43.42578125" style="3" customWidth="1"/>
    <col min="6" max="6" width="5" style="4" customWidth="1"/>
    <col min="7" max="7" width="12.42578125" style="5" customWidth="1"/>
    <col min="8" max="8" width="13.42578125" style="6" customWidth="1"/>
    <col min="9" max="9" width="9.140625" style="7" customWidth="1"/>
    <col min="10" max="10" width="12.28515625" style="8" customWidth="1"/>
    <col min="11" max="11" width="11.7109375" style="7" customWidth="1"/>
    <col min="12" max="13" width="9.140625" style="7" customWidth="1"/>
    <col min="14" max="14" width="12.7109375" style="7" customWidth="1"/>
    <col min="15" max="115" width="9.140625" style="7" customWidth="1"/>
    <col min="116" max="16384" width="9.140625" style="6"/>
  </cols>
  <sheetData>
    <row r="1" spans="1:119" ht="15.75" x14ac:dyDescent="0.25">
      <c r="A1" s="9" t="s">
        <v>0</v>
      </c>
      <c r="B1" s="9"/>
      <c r="C1" s="9"/>
      <c r="D1" s="9"/>
      <c r="E1" s="10"/>
      <c r="F1" s="11"/>
      <c r="G1" s="12"/>
      <c r="H1" s="12"/>
      <c r="L1" s="13"/>
    </row>
    <row r="2" spans="1:119" ht="17.25" customHeight="1" x14ac:dyDescent="0.2">
      <c r="A2" s="90" t="s">
        <v>1</v>
      </c>
      <c r="B2" s="90"/>
      <c r="C2" s="90"/>
      <c r="D2" s="90"/>
      <c r="E2" s="90"/>
      <c r="F2" s="90"/>
      <c r="G2" s="90"/>
      <c r="H2" s="90"/>
    </row>
    <row r="3" spans="1:119" ht="15.75" x14ac:dyDescent="0.25">
      <c r="A3" s="14" t="s">
        <v>2</v>
      </c>
      <c r="B3" s="15"/>
      <c r="C3" s="15"/>
      <c r="D3" s="15"/>
      <c r="E3" s="16"/>
      <c r="F3" s="17"/>
      <c r="G3" s="18"/>
      <c r="H3" s="18"/>
    </row>
    <row r="4" spans="1:119" ht="15.75" x14ac:dyDescent="0.25">
      <c r="A4" s="14" t="s">
        <v>3</v>
      </c>
      <c r="B4" s="15"/>
      <c r="C4" s="15"/>
      <c r="D4" s="15"/>
      <c r="E4" s="16"/>
      <c r="F4" s="17"/>
      <c r="G4" s="18"/>
      <c r="H4" s="18"/>
      <c r="L4" s="13" t="s">
        <v>4</v>
      </c>
    </row>
    <row r="5" spans="1:119" ht="15.75" x14ac:dyDescent="0.25">
      <c r="A5" s="19"/>
      <c r="B5" s="19"/>
      <c r="C5" s="20"/>
      <c r="D5" s="19"/>
      <c r="E5" s="21"/>
      <c r="F5" s="22"/>
      <c r="G5" s="23"/>
      <c r="H5" s="24"/>
    </row>
    <row r="6" spans="1:119" ht="18" customHeight="1" x14ac:dyDescent="0.2">
      <c r="A6" s="91" t="s">
        <v>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19" ht="15.75" x14ac:dyDescent="0.25">
      <c r="A7" s="19"/>
      <c r="B7" s="19"/>
      <c r="C7" s="20"/>
      <c r="D7" s="19"/>
      <c r="E7" s="21"/>
      <c r="F7" s="22"/>
      <c r="G7" s="23"/>
      <c r="H7" s="24"/>
    </row>
    <row r="8" spans="1:119" ht="15" x14ac:dyDescent="0.25">
      <c r="A8" s="25"/>
      <c r="B8" s="25"/>
      <c r="C8" s="26"/>
      <c r="D8" s="25"/>
      <c r="E8" s="27"/>
      <c r="F8" s="22"/>
      <c r="G8" s="28"/>
      <c r="H8" s="29"/>
      <c r="M8" s="29" t="s">
        <v>6</v>
      </c>
    </row>
    <row r="9" spans="1:119" ht="15" customHeight="1" x14ac:dyDescent="0.2">
      <c r="A9" s="92"/>
      <c r="B9" s="92"/>
      <c r="C9" s="92"/>
      <c r="D9" s="93" t="s">
        <v>7</v>
      </c>
      <c r="E9" s="93"/>
      <c r="F9" s="94" t="s">
        <v>8</v>
      </c>
      <c r="G9" s="94" t="s">
        <v>9</v>
      </c>
      <c r="H9" s="94" t="s">
        <v>10</v>
      </c>
      <c r="I9" s="94" t="s">
        <v>11</v>
      </c>
      <c r="J9" s="95" t="s">
        <v>12</v>
      </c>
      <c r="K9" s="95" t="s">
        <v>13</v>
      </c>
      <c r="L9" s="95" t="s">
        <v>14</v>
      </c>
      <c r="M9" s="95"/>
      <c r="N9" s="96"/>
      <c r="DL9" s="7"/>
      <c r="DM9" s="7"/>
      <c r="DN9" s="7"/>
      <c r="DO9" s="7"/>
    </row>
    <row r="10" spans="1:119" ht="51.75" customHeight="1" x14ac:dyDescent="0.2">
      <c r="A10" s="92"/>
      <c r="B10" s="92"/>
      <c r="C10" s="92"/>
      <c r="D10" s="93"/>
      <c r="E10" s="93"/>
      <c r="F10" s="94"/>
      <c r="G10" s="94"/>
      <c r="H10" s="94"/>
      <c r="I10" s="94"/>
      <c r="J10" s="95"/>
      <c r="K10" s="95"/>
      <c r="L10" s="30" t="s">
        <v>15</v>
      </c>
      <c r="M10" s="30" t="s">
        <v>16</v>
      </c>
      <c r="N10" s="96"/>
      <c r="DL10" s="7"/>
      <c r="DM10" s="7"/>
      <c r="DN10" s="7"/>
      <c r="DO10" s="7"/>
    </row>
    <row r="11" spans="1:119" s="36" customFormat="1" ht="11.25" customHeight="1" x14ac:dyDescent="0.2">
      <c r="A11" s="31">
        <v>0</v>
      </c>
      <c r="B11" s="97">
        <v>1</v>
      </c>
      <c r="C11" s="97"/>
      <c r="D11" s="98">
        <v>2</v>
      </c>
      <c r="E11" s="98"/>
      <c r="F11" s="32">
        <v>3</v>
      </c>
      <c r="G11" s="32">
        <v>4</v>
      </c>
      <c r="H11" s="32">
        <v>5</v>
      </c>
      <c r="I11" s="32" t="s">
        <v>17</v>
      </c>
      <c r="J11" s="33">
        <v>7</v>
      </c>
      <c r="K11" s="33">
        <v>8</v>
      </c>
      <c r="L11" s="33">
        <v>9</v>
      </c>
      <c r="M11" s="33">
        <v>10</v>
      </c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</row>
    <row r="12" spans="1:119" s="45" customFormat="1" ht="13.5" customHeight="1" x14ac:dyDescent="0.2">
      <c r="A12" s="37" t="s">
        <v>18</v>
      </c>
      <c r="B12" s="38"/>
      <c r="C12" s="39"/>
      <c r="D12" s="99" t="s">
        <v>19</v>
      </c>
      <c r="E12" s="99"/>
      <c r="F12" s="41">
        <v>1</v>
      </c>
      <c r="G12" s="42" t="e">
        <f>G13+G14+G15</f>
        <v>#REF!</v>
      </c>
      <c r="H12" s="42" t="e">
        <f>H13+H14+H15</f>
        <v>#REF!</v>
      </c>
      <c r="I12" s="42" t="e">
        <f>H12/G12*100</f>
        <v>#REF!</v>
      </c>
      <c r="J12" s="43">
        <f>J13+J14+J15</f>
        <v>2435282</v>
      </c>
      <c r="K12" s="43">
        <f>K13+K14+K15</f>
        <v>2460449</v>
      </c>
      <c r="L12" s="43" t="e">
        <f>J12/H12*100</f>
        <v>#REF!</v>
      </c>
      <c r="M12" s="43">
        <f>K12/J12*100</f>
        <v>101.03343267843314</v>
      </c>
      <c r="N12" s="8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</row>
    <row r="13" spans="1:119" s="45" customFormat="1" ht="15" customHeight="1" x14ac:dyDescent="0.2">
      <c r="A13" s="100"/>
      <c r="B13" s="38">
        <v>1</v>
      </c>
      <c r="C13" s="39"/>
      <c r="D13" s="99" t="s">
        <v>20</v>
      </c>
      <c r="E13" s="99"/>
      <c r="F13" s="41">
        <v>2</v>
      </c>
      <c r="G13" s="42" t="e">
        <f>#REF!</f>
        <v>#REF!</v>
      </c>
      <c r="H13" s="42" t="e">
        <f>#REF!</f>
        <v>#REF!</v>
      </c>
      <c r="I13" s="42" t="e">
        <f>H13/G13*100</f>
        <v>#REF!</v>
      </c>
      <c r="J13" s="43">
        <v>2420282</v>
      </c>
      <c r="K13" s="43">
        <v>2450449</v>
      </c>
      <c r="L13" s="43" t="e">
        <f>J13/H13*100</f>
        <v>#REF!</v>
      </c>
      <c r="M13" s="43">
        <f>K13/J13*100</f>
        <v>101.24642500336738</v>
      </c>
      <c r="N13" s="8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</row>
    <row r="14" spans="1:119" s="45" customFormat="1" ht="16.5" customHeight="1" x14ac:dyDescent="0.2">
      <c r="A14" s="100"/>
      <c r="B14" s="38">
        <v>2</v>
      </c>
      <c r="C14" s="39"/>
      <c r="D14" s="99" t="s">
        <v>21</v>
      </c>
      <c r="E14" s="99"/>
      <c r="F14" s="41">
        <v>3</v>
      </c>
      <c r="G14" s="42" t="e">
        <f>#REF!</f>
        <v>#REF!</v>
      </c>
      <c r="H14" s="42" t="e">
        <f>#REF!</f>
        <v>#REF!</v>
      </c>
      <c r="I14" s="42" t="e">
        <f>H14/G14*100</f>
        <v>#REF!</v>
      </c>
      <c r="J14" s="43">
        <v>15000</v>
      </c>
      <c r="K14" s="43">
        <v>10000</v>
      </c>
      <c r="L14" s="43" t="e">
        <f>J14/H14*100</f>
        <v>#REF!</v>
      </c>
      <c r="M14" s="43">
        <f>K14/J14*100</f>
        <v>66.666666666666657</v>
      </c>
      <c r="N14" s="8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</row>
    <row r="15" spans="1:119" s="45" customFormat="1" ht="17.25" customHeight="1" x14ac:dyDescent="0.2">
      <c r="A15" s="100"/>
      <c r="B15" s="38">
        <v>3</v>
      </c>
      <c r="C15" s="39"/>
      <c r="D15" s="99" t="s">
        <v>22</v>
      </c>
      <c r="E15" s="99"/>
      <c r="F15" s="41">
        <v>4</v>
      </c>
      <c r="G15" s="42" t="e">
        <f>#REF!</f>
        <v>#REF!</v>
      </c>
      <c r="H15" s="42" t="e">
        <f>#REF!</f>
        <v>#REF!</v>
      </c>
      <c r="I15" s="42"/>
      <c r="J15" s="43">
        <v>0</v>
      </c>
      <c r="K15" s="43">
        <v>0</v>
      </c>
      <c r="L15" s="43"/>
      <c r="M15" s="43"/>
      <c r="N15" s="8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</row>
    <row r="16" spans="1:119" s="45" customFormat="1" ht="15.75" customHeight="1" x14ac:dyDescent="0.2">
      <c r="A16" s="37" t="s">
        <v>23</v>
      </c>
      <c r="B16" s="38"/>
      <c r="C16" s="39"/>
      <c r="D16" s="99" t="s">
        <v>24</v>
      </c>
      <c r="E16" s="99"/>
      <c r="F16" s="41">
        <v>5</v>
      </c>
      <c r="G16" s="42" t="e">
        <f>G17+G28+G29</f>
        <v>#REF!</v>
      </c>
      <c r="H16" s="42" t="e">
        <f>H17+H28+H29</f>
        <v>#REF!</v>
      </c>
      <c r="I16" s="42" t="e">
        <f t="shared" ref="I16:I28" si="0">H16/G16*100</f>
        <v>#REF!</v>
      </c>
      <c r="J16" s="43">
        <f>J17+J28</f>
        <v>2430666</v>
      </c>
      <c r="K16" s="43">
        <f>K17+K28</f>
        <v>2442253</v>
      </c>
      <c r="L16" s="43" t="e">
        <f t="shared" ref="L16:L28" si="1">J16/H16*100</f>
        <v>#REF!</v>
      </c>
      <c r="M16" s="43">
        <f t="shared" ref="M16:M22" si="2">K16/J16*100</f>
        <v>100.47670062443792</v>
      </c>
      <c r="N16" s="8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</row>
    <row r="17" spans="1:115" s="45" customFormat="1" ht="15" customHeight="1" x14ac:dyDescent="0.2">
      <c r="A17" s="100"/>
      <c r="B17" s="38">
        <v>1</v>
      </c>
      <c r="C17" s="39"/>
      <c r="D17" s="99" t="s">
        <v>25</v>
      </c>
      <c r="E17" s="99"/>
      <c r="F17" s="41">
        <v>6</v>
      </c>
      <c r="G17" s="42" t="e">
        <f>G18+G19+G20+G27</f>
        <v>#REF!</v>
      </c>
      <c r="H17" s="42" t="e">
        <f>H18+H19+H20+H27</f>
        <v>#REF!</v>
      </c>
      <c r="I17" s="42" t="e">
        <f t="shared" si="0"/>
        <v>#REF!</v>
      </c>
      <c r="J17" s="43">
        <f>J18+J19+J20+J27</f>
        <v>2375666</v>
      </c>
      <c r="K17" s="43">
        <f>K18+K19+K20+K27</f>
        <v>2392253</v>
      </c>
      <c r="L17" s="43" t="e">
        <f t="shared" si="1"/>
        <v>#REF!</v>
      </c>
      <c r="M17" s="43">
        <f t="shared" si="2"/>
        <v>100.69820420884082</v>
      </c>
      <c r="N17" s="8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</row>
    <row r="18" spans="1:115" s="45" customFormat="1" ht="16.5" customHeight="1" x14ac:dyDescent="0.2">
      <c r="A18" s="100"/>
      <c r="B18" s="101"/>
      <c r="C18" s="39" t="s">
        <v>26</v>
      </c>
      <c r="D18" s="99" t="s">
        <v>27</v>
      </c>
      <c r="E18" s="99"/>
      <c r="F18" s="41">
        <v>7</v>
      </c>
      <c r="G18" s="42" t="e">
        <f>#REF!</f>
        <v>#REF!</v>
      </c>
      <c r="H18" s="42" t="e">
        <f>#REF!</f>
        <v>#REF!</v>
      </c>
      <c r="I18" s="42" t="e">
        <f t="shared" si="0"/>
        <v>#REF!</v>
      </c>
      <c r="J18" s="43">
        <v>855820</v>
      </c>
      <c r="K18" s="43">
        <v>872407</v>
      </c>
      <c r="L18" s="43" t="e">
        <f t="shared" si="1"/>
        <v>#REF!</v>
      </c>
      <c r="M18" s="43">
        <f t="shared" si="2"/>
        <v>101.93814119791544</v>
      </c>
      <c r="N18" s="8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</row>
    <row r="19" spans="1:115" s="45" customFormat="1" ht="16.5" customHeight="1" x14ac:dyDescent="0.2">
      <c r="A19" s="100"/>
      <c r="B19" s="101"/>
      <c r="C19" s="39" t="s">
        <v>28</v>
      </c>
      <c r="D19" s="99" t="s">
        <v>29</v>
      </c>
      <c r="E19" s="99"/>
      <c r="F19" s="41">
        <v>8</v>
      </c>
      <c r="G19" s="42" t="e">
        <f>#REF!</f>
        <v>#REF!</v>
      </c>
      <c r="H19" s="42" t="e">
        <f>#REF!</f>
        <v>#REF!</v>
      </c>
      <c r="I19" s="42" t="e">
        <f t="shared" si="0"/>
        <v>#REF!</v>
      </c>
      <c r="J19" s="43">
        <v>9000</v>
      </c>
      <c r="K19" s="43">
        <v>9000</v>
      </c>
      <c r="L19" s="43" t="e">
        <f t="shared" si="1"/>
        <v>#REF!</v>
      </c>
      <c r="M19" s="43">
        <f t="shared" si="2"/>
        <v>100</v>
      </c>
      <c r="N19" s="8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</row>
    <row r="20" spans="1:115" s="45" customFormat="1" ht="17.25" customHeight="1" x14ac:dyDescent="0.2">
      <c r="A20" s="100"/>
      <c r="B20" s="101"/>
      <c r="C20" s="39" t="s">
        <v>30</v>
      </c>
      <c r="D20" s="99" t="s">
        <v>31</v>
      </c>
      <c r="E20" s="99"/>
      <c r="F20" s="41">
        <v>9</v>
      </c>
      <c r="G20" s="42" t="e">
        <f>#REF!</f>
        <v>#REF!</v>
      </c>
      <c r="H20" s="42" t="e">
        <f>#REF!</f>
        <v>#REF!</v>
      </c>
      <c r="I20" s="42" t="e">
        <f t="shared" si="0"/>
        <v>#REF!</v>
      </c>
      <c r="J20" s="43">
        <f>J21+J22+J23+J25+J26</f>
        <v>647106</v>
      </c>
      <c r="K20" s="43">
        <f>K21+K22+K23+K25+K26</f>
        <v>647106</v>
      </c>
      <c r="L20" s="43" t="e">
        <f t="shared" si="1"/>
        <v>#REF!</v>
      </c>
      <c r="M20" s="43">
        <f t="shared" si="2"/>
        <v>100</v>
      </c>
      <c r="N20" s="8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</row>
    <row r="21" spans="1:115" s="45" customFormat="1" ht="16.5" customHeight="1" x14ac:dyDescent="0.2">
      <c r="A21" s="100"/>
      <c r="B21" s="101"/>
      <c r="C21" s="102"/>
      <c r="D21" s="37" t="s">
        <v>32</v>
      </c>
      <c r="E21" s="40" t="s">
        <v>33</v>
      </c>
      <c r="F21" s="41">
        <v>10</v>
      </c>
      <c r="G21" s="42" t="e">
        <f>#REF!</f>
        <v>#REF!</v>
      </c>
      <c r="H21" s="42" t="e">
        <f>#REF!</f>
        <v>#REF!</v>
      </c>
      <c r="I21" s="42" t="e">
        <f t="shared" si="0"/>
        <v>#REF!</v>
      </c>
      <c r="J21" s="43">
        <f>490000-J25</f>
        <v>488700</v>
      </c>
      <c r="K21" s="43">
        <f>J21</f>
        <v>488700</v>
      </c>
      <c r="L21" s="43" t="e">
        <f t="shared" si="1"/>
        <v>#REF!</v>
      </c>
      <c r="M21" s="43">
        <f t="shared" si="2"/>
        <v>100</v>
      </c>
      <c r="N21" s="8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</row>
    <row r="22" spans="1:115" s="45" customFormat="1" ht="16.5" customHeight="1" x14ac:dyDescent="0.2">
      <c r="A22" s="100"/>
      <c r="B22" s="101"/>
      <c r="C22" s="102"/>
      <c r="D22" s="37" t="s">
        <v>34</v>
      </c>
      <c r="E22" s="40" t="s">
        <v>35</v>
      </c>
      <c r="F22" s="41">
        <v>11</v>
      </c>
      <c r="G22" s="42" t="e">
        <f>#REF!</f>
        <v>#REF!</v>
      </c>
      <c r="H22" s="42" t="e">
        <f>#REF!</f>
        <v>#REF!</v>
      </c>
      <c r="I22" s="42" t="e">
        <f t="shared" si="0"/>
        <v>#REF!</v>
      </c>
      <c r="J22" s="43">
        <v>3000</v>
      </c>
      <c r="K22" s="43">
        <f>J22</f>
        <v>3000</v>
      </c>
      <c r="L22" s="43" t="e">
        <f t="shared" si="1"/>
        <v>#REF!</v>
      </c>
      <c r="M22" s="43">
        <f t="shared" si="2"/>
        <v>100</v>
      </c>
      <c r="N22" s="8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</row>
    <row r="23" spans="1:115" s="45" customFormat="1" ht="15.75" customHeight="1" x14ac:dyDescent="0.2">
      <c r="A23" s="100"/>
      <c r="B23" s="101"/>
      <c r="C23" s="102"/>
      <c r="D23" s="37" t="s">
        <v>36</v>
      </c>
      <c r="E23" s="40" t="s">
        <v>37</v>
      </c>
      <c r="F23" s="41">
        <v>12</v>
      </c>
      <c r="G23" s="42" t="e">
        <f>#REF!</f>
        <v>#REF!</v>
      </c>
      <c r="H23" s="42" t="e">
        <f>#REF!</f>
        <v>#REF!</v>
      </c>
      <c r="I23" s="42" t="e">
        <f t="shared" si="0"/>
        <v>#REF!</v>
      </c>
      <c r="J23" s="43">
        <v>0</v>
      </c>
      <c r="K23" s="43">
        <v>0</v>
      </c>
      <c r="L23" s="43" t="e">
        <f t="shared" si="1"/>
        <v>#REF!</v>
      </c>
      <c r="M23" s="43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</row>
    <row r="24" spans="1:115" s="45" customFormat="1" ht="29.25" customHeight="1" x14ac:dyDescent="0.2">
      <c r="A24" s="100"/>
      <c r="B24" s="101"/>
      <c r="C24" s="102"/>
      <c r="D24" s="37"/>
      <c r="E24" s="40" t="s">
        <v>38</v>
      </c>
      <c r="F24" s="41">
        <v>13</v>
      </c>
      <c r="G24" s="42" t="e">
        <f>#REF!</f>
        <v>#REF!</v>
      </c>
      <c r="H24" s="42" t="e">
        <f>#REF!</f>
        <v>#REF!</v>
      </c>
      <c r="I24" s="42" t="e">
        <f t="shared" si="0"/>
        <v>#REF!</v>
      </c>
      <c r="J24" s="43">
        <v>0</v>
      </c>
      <c r="K24" s="43">
        <f>J24</f>
        <v>0</v>
      </c>
      <c r="L24" s="43" t="e">
        <f t="shared" si="1"/>
        <v>#REF!</v>
      </c>
      <c r="M24" s="43"/>
      <c r="N24" s="8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</row>
    <row r="25" spans="1:115" s="45" customFormat="1" ht="18.75" customHeight="1" x14ac:dyDescent="0.2">
      <c r="A25" s="100"/>
      <c r="B25" s="101"/>
      <c r="C25" s="102"/>
      <c r="D25" s="37" t="s">
        <v>39</v>
      </c>
      <c r="E25" s="40" t="s">
        <v>40</v>
      </c>
      <c r="F25" s="41">
        <v>14</v>
      </c>
      <c r="G25" s="42" t="e">
        <f>#REF!</f>
        <v>#REF!</v>
      </c>
      <c r="H25" s="42" t="e">
        <f>#REF!</f>
        <v>#REF!</v>
      </c>
      <c r="I25" s="42" t="e">
        <f t="shared" si="0"/>
        <v>#REF!</v>
      </c>
      <c r="J25" s="43">
        <v>1300</v>
      </c>
      <c r="K25" s="43">
        <v>1300</v>
      </c>
      <c r="L25" s="43" t="e">
        <f t="shared" si="1"/>
        <v>#REF!</v>
      </c>
      <c r="M25" s="43">
        <f>K25/J25*100</f>
        <v>100</v>
      </c>
      <c r="N25" s="8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</row>
    <row r="26" spans="1:115" s="45" customFormat="1" ht="29.25" customHeight="1" x14ac:dyDescent="0.2">
      <c r="A26" s="100"/>
      <c r="B26" s="101"/>
      <c r="C26" s="102"/>
      <c r="D26" s="37" t="s">
        <v>41</v>
      </c>
      <c r="E26" s="40" t="s">
        <v>42</v>
      </c>
      <c r="F26" s="41">
        <v>15</v>
      </c>
      <c r="G26" s="42" t="e">
        <f>#REF!</f>
        <v>#REF!</v>
      </c>
      <c r="H26" s="42" t="e">
        <f>#REF!</f>
        <v>#REF!</v>
      </c>
      <c r="I26" s="42" t="e">
        <f t="shared" si="0"/>
        <v>#REF!</v>
      </c>
      <c r="J26" s="43">
        <v>154106</v>
      </c>
      <c r="K26" s="43">
        <f>J26</f>
        <v>154106</v>
      </c>
      <c r="L26" s="43" t="e">
        <f t="shared" si="1"/>
        <v>#REF!</v>
      </c>
      <c r="M26" s="43">
        <f>K26/J26*100</f>
        <v>100</v>
      </c>
      <c r="N26" s="8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</row>
    <row r="27" spans="1:115" s="45" customFormat="1" ht="15" customHeight="1" x14ac:dyDescent="0.2">
      <c r="A27" s="100"/>
      <c r="B27" s="101"/>
      <c r="C27" s="39" t="s">
        <v>43</v>
      </c>
      <c r="D27" s="99" t="s">
        <v>44</v>
      </c>
      <c r="E27" s="99"/>
      <c r="F27" s="41">
        <v>16</v>
      </c>
      <c r="G27" s="42" t="e">
        <f>#REF!</f>
        <v>#REF!</v>
      </c>
      <c r="H27" s="42" t="e">
        <f>#REF!</f>
        <v>#REF!</v>
      </c>
      <c r="I27" s="42" t="e">
        <f t="shared" si="0"/>
        <v>#REF!</v>
      </c>
      <c r="J27" s="43">
        <f>360000+502740+1000</f>
        <v>863740</v>
      </c>
      <c r="K27" s="43">
        <f>360000+502740+1000</f>
        <v>863740</v>
      </c>
      <c r="L27" s="43" t="e">
        <f t="shared" si="1"/>
        <v>#REF!</v>
      </c>
      <c r="M27" s="43">
        <f>K27/J27*100</f>
        <v>100</v>
      </c>
      <c r="N27" s="8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</row>
    <row r="28" spans="1:115" s="45" customFormat="1" ht="17.25" customHeight="1" x14ac:dyDescent="0.2">
      <c r="A28" s="100"/>
      <c r="B28" s="38">
        <v>2</v>
      </c>
      <c r="C28" s="39"/>
      <c r="D28" s="99" t="s">
        <v>45</v>
      </c>
      <c r="E28" s="99"/>
      <c r="F28" s="41">
        <v>17</v>
      </c>
      <c r="G28" s="42" t="e">
        <f>#REF!</f>
        <v>#REF!</v>
      </c>
      <c r="H28" s="42" t="e">
        <f>#REF!</f>
        <v>#REF!</v>
      </c>
      <c r="I28" s="42" t="e">
        <f t="shared" si="0"/>
        <v>#REF!</v>
      </c>
      <c r="J28" s="43">
        <v>55000</v>
      </c>
      <c r="K28" s="43">
        <v>50000</v>
      </c>
      <c r="L28" s="43" t="e">
        <f t="shared" si="1"/>
        <v>#REF!</v>
      </c>
      <c r="M28" s="43">
        <f>K28/J28*100</f>
        <v>90.909090909090907</v>
      </c>
      <c r="N28" s="8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</row>
    <row r="29" spans="1:115" s="45" customFormat="1" ht="15.75" customHeight="1" x14ac:dyDescent="0.2">
      <c r="A29" s="100"/>
      <c r="B29" s="38">
        <v>3</v>
      </c>
      <c r="C29" s="39"/>
      <c r="D29" s="99" t="s">
        <v>46</v>
      </c>
      <c r="E29" s="99"/>
      <c r="F29" s="41">
        <v>18</v>
      </c>
      <c r="G29" s="42" t="e">
        <f>#REF!</f>
        <v>#REF!</v>
      </c>
      <c r="H29" s="42" t="e">
        <f>#REF!</f>
        <v>#REF!</v>
      </c>
      <c r="I29" s="42"/>
      <c r="J29" s="43"/>
      <c r="K29" s="43"/>
      <c r="L29" s="43"/>
      <c r="M29" s="43"/>
      <c r="N29" s="8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</row>
    <row r="30" spans="1:115" s="45" customFormat="1" ht="15.75" customHeight="1" x14ac:dyDescent="0.2">
      <c r="A30" s="37" t="s">
        <v>47</v>
      </c>
      <c r="B30" s="38"/>
      <c r="C30" s="39"/>
      <c r="D30" s="99" t="s">
        <v>48</v>
      </c>
      <c r="E30" s="99"/>
      <c r="F30" s="41">
        <v>19</v>
      </c>
      <c r="G30" s="42" t="e">
        <f>G12-G16</f>
        <v>#REF!</v>
      </c>
      <c r="H30" s="42" t="e">
        <f>H12-H16</f>
        <v>#REF!</v>
      </c>
      <c r="I30" s="42" t="e">
        <f>H30/G30*100</f>
        <v>#REF!</v>
      </c>
      <c r="J30" s="43">
        <f>J12-J16</f>
        <v>4616</v>
      </c>
      <c r="K30" s="43">
        <f>K12-K16</f>
        <v>18196</v>
      </c>
      <c r="L30" s="43" t="e">
        <f>J30/H30*100</f>
        <v>#REF!</v>
      </c>
      <c r="M30" s="43">
        <f>K30/J30*100</f>
        <v>394.19410745233967</v>
      </c>
      <c r="N30" s="8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</row>
    <row r="31" spans="1:115" s="45" customFormat="1" ht="15.75" customHeight="1" x14ac:dyDescent="0.2">
      <c r="A31" s="37" t="s">
        <v>49</v>
      </c>
      <c r="B31" s="38"/>
      <c r="C31" s="39"/>
      <c r="D31" s="99" t="s">
        <v>50</v>
      </c>
      <c r="E31" s="99"/>
      <c r="F31" s="41">
        <v>20</v>
      </c>
      <c r="G31" s="42"/>
      <c r="H31" s="42"/>
      <c r="I31" s="42"/>
      <c r="J31" s="43"/>
      <c r="K31" s="43"/>
      <c r="L31" s="43"/>
      <c r="M31" s="43"/>
      <c r="N31" s="8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</row>
    <row r="32" spans="1:115" s="48" customFormat="1" ht="29.25" customHeight="1" x14ac:dyDescent="0.2">
      <c r="A32" s="37" t="s">
        <v>51</v>
      </c>
      <c r="B32" s="38"/>
      <c r="C32" s="39"/>
      <c r="D32" s="99" t="s">
        <v>52</v>
      </c>
      <c r="E32" s="99"/>
      <c r="F32" s="41">
        <v>21</v>
      </c>
      <c r="G32" s="42"/>
      <c r="H32" s="42"/>
      <c r="I32" s="42"/>
      <c r="J32" s="42">
        <f>J30</f>
        <v>4616</v>
      </c>
      <c r="K32" s="42">
        <f>K30</f>
        <v>18196</v>
      </c>
      <c r="L32" s="43"/>
      <c r="M32" s="43">
        <f>K32/J32*100</f>
        <v>394.19410745233967</v>
      </c>
      <c r="N32" s="46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</row>
    <row r="33" spans="1:115" s="45" customFormat="1" ht="15.75" customHeight="1" x14ac:dyDescent="0.2">
      <c r="A33" s="100"/>
      <c r="B33" s="38">
        <v>1</v>
      </c>
      <c r="C33" s="39"/>
      <c r="D33" s="99" t="s">
        <v>53</v>
      </c>
      <c r="E33" s="99"/>
      <c r="F33" s="41">
        <v>22</v>
      </c>
      <c r="G33" s="42"/>
      <c r="H33" s="42"/>
      <c r="I33" s="42"/>
      <c r="J33" s="43"/>
      <c r="K33" s="43"/>
      <c r="L33" s="43"/>
      <c r="M33" s="43"/>
      <c r="N33" s="8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</row>
    <row r="34" spans="1:115" s="45" customFormat="1" ht="27.75" customHeight="1" x14ac:dyDescent="0.2">
      <c r="A34" s="100"/>
      <c r="B34" s="38">
        <v>2</v>
      </c>
      <c r="C34" s="39"/>
      <c r="D34" s="99" t="s">
        <v>54</v>
      </c>
      <c r="E34" s="99"/>
      <c r="F34" s="41">
        <v>23</v>
      </c>
      <c r="G34" s="42"/>
      <c r="H34" s="42"/>
      <c r="I34" s="42"/>
      <c r="J34" s="43"/>
      <c r="K34" s="43"/>
      <c r="L34" s="43"/>
      <c r="M34" s="43"/>
      <c r="N34" s="8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</row>
    <row r="35" spans="1:115" s="45" customFormat="1" ht="15.75" customHeight="1" x14ac:dyDescent="0.2">
      <c r="A35" s="100"/>
      <c r="B35" s="38">
        <v>3</v>
      </c>
      <c r="C35" s="39"/>
      <c r="D35" s="99" t="s">
        <v>55</v>
      </c>
      <c r="E35" s="99"/>
      <c r="F35" s="41">
        <v>24</v>
      </c>
      <c r="G35" s="42"/>
      <c r="H35" s="42"/>
      <c r="I35" s="42"/>
      <c r="J35" s="43">
        <f>J32</f>
        <v>4616</v>
      </c>
      <c r="K35" s="43">
        <f>K32</f>
        <v>18196</v>
      </c>
      <c r="L35" s="43"/>
      <c r="M35" s="43">
        <f>K35/J35*100</f>
        <v>394.19410745233967</v>
      </c>
      <c r="N35" s="8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</row>
    <row r="36" spans="1:115" s="45" customFormat="1" ht="78.75" customHeight="1" x14ac:dyDescent="0.2">
      <c r="A36" s="100"/>
      <c r="B36" s="38">
        <v>4</v>
      </c>
      <c r="C36" s="39"/>
      <c r="D36" s="99" t="s">
        <v>56</v>
      </c>
      <c r="E36" s="99"/>
      <c r="F36" s="41">
        <v>25</v>
      </c>
      <c r="G36" s="42"/>
      <c r="H36" s="42"/>
      <c r="I36" s="42"/>
      <c r="J36" s="43"/>
      <c r="K36" s="43"/>
      <c r="L36" s="43"/>
      <c r="M36" s="43"/>
      <c r="N36" s="8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</row>
    <row r="37" spans="1:115" s="45" customFormat="1" ht="20.25" customHeight="1" x14ac:dyDescent="0.2">
      <c r="A37" s="100"/>
      <c r="B37" s="38">
        <v>5</v>
      </c>
      <c r="C37" s="39"/>
      <c r="D37" s="99" t="s">
        <v>57</v>
      </c>
      <c r="E37" s="99"/>
      <c r="F37" s="41">
        <v>26</v>
      </c>
      <c r="G37" s="42"/>
      <c r="H37" s="42"/>
      <c r="I37" s="42"/>
      <c r="J37" s="43"/>
      <c r="K37" s="43"/>
      <c r="L37" s="43"/>
      <c r="M37" s="43"/>
      <c r="N37" s="8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</row>
    <row r="38" spans="1:115" s="45" customFormat="1" ht="27.75" customHeight="1" x14ac:dyDescent="0.2">
      <c r="A38" s="100"/>
      <c r="B38" s="38">
        <v>6</v>
      </c>
      <c r="C38" s="39"/>
      <c r="D38" s="99" t="s">
        <v>58</v>
      </c>
      <c r="E38" s="99"/>
      <c r="F38" s="41">
        <v>27</v>
      </c>
      <c r="G38" s="42"/>
      <c r="H38" s="42"/>
      <c r="I38" s="42"/>
      <c r="J38" s="43"/>
      <c r="K38" s="43"/>
      <c r="L38" s="43"/>
      <c r="M38" s="43"/>
      <c r="N38" s="8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</row>
    <row r="39" spans="1:115" s="45" customFormat="1" ht="56.25" customHeight="1" x14ac:dyDescent="0.2">
      <c r="A39" s="100"/>
      <c r="B39" s="38">
        <v>7</v>
      </c>
      <c r="C39" s="39"/>
      <c r="D39" s="99" t="s">
        <v>59</v>
      </c>
      <c r="E39" s="99"/>
      <c r="F39" s="41">
        <v>28</v>
      </c>
      <c r="G39" s="42"/>
      <c r="H39" s="42"/>
      <c r="I39" s="42"/>
      <c r="J39" s="43"/>
      <c r="K39" s="43"/>
      <c r="L39" s="43"/>
      <c r="M39" s="43"/>
      <c r="N39" s="8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</row>
    <row r="40" spans="1:115" s="45" customFormat="1" ht="66.75" customHeight="1" x14ac:dyDescent="0.2">
      <c r="A40" s="100"/>
      <c r="B40" s="38">
        <v>8</v>
      </c>
      <c r="C40" s="39"/>
      <c r="D40" s="99" t="s">
        <v>60</v>
      </c>
      <c r="E40" s="99"/>
      <c r="F40" s="41">
        <v>29</v>
      </c>
      <c r="G40" s="42"/>
      <c r="H40" s="42"/>
      <c r="I40" s="42"/>
      <c r="J40" s="43"/>
      <c r="K40" s="43"/>
      <c r="L40" s="43"/>
      <c r="M40" s="43"/>
      <c r="N40" s="8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</row>
    <row r="41" spans="1:115" s="45" customFormat="1" ht="27.75" customHeight="1" x14ac:dyDescent="0.2">
      <c r="A41" s="100"/>
      <c r="B41" s="38"/>
      <c r="C41" s="39" t="s">
        <v>61</v>
      </c>
      <c r="D41" s="99" t="s">
        <v>62</v>
      </c>
      <c r="E41" s="99"/>
      <c r="F41" s="41">
        <v>30</v>
      </c>
      <c r="G41" s="42"/>
      <c r="H41" s="42"/>
      <c r="I41" s="42"/>
      <c r="J41" s="43"/>
      <c r="K41" s="43"/>
      <c r="L41" s="43"/>
      <c r="M41" s="43"/>
      <c r="N41" s="8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</row>
    <row r="42" spans="1:115" s="45" customFormat="1" ht="42" customHeight="1" x14ac:dyDescent="0.2">
      <c r="A42" s="100"/>
      <c r="B42" s="38">
        <v>9</v>
      </c>
      <c r="C42" s="39"/>
      <c r="D42" s="99" t="s">
        <v>63</v>
      </c>
      <c r="E42" s="99"/>
      <c r="F42" s="41">
        <v>31</v>
      </c>
      <c r="G42" s="42"/>
      <c r="H42" s="42"/>
      <c r="I42" s="42"/>
      <c r="J42" s="43"/>
      <c r="K42" s="43"/>
      <c r="L42" s="43"/>
      <c r="M42" s="43"/>
      <c r="N42" s="8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</row>
    <row r="43" spans="1:115" s="45" customFormat="1" ht="20.25" customHeight="1" x14ac:dyDescent="0.2">
      <c r="A43" s="37" t="s">
        <v>64</v>
      </c>
      <c r="B43" s="38"/>
      <c r="C43" s="39"/>
      <c r="D43" s="99" t="s">
        <v>65</v>
      </c>
      <c r="E43" s="99"/>
      <c r="F43" s="41">
        <v>32</v>
      </c>
      <c r="G43" s="42"/>
      <c r="H43" s="42"/>
      <c r="I43" s="42"/>
      <c r="J43" s="43"/>
      <c r="K43" s="43"/>
      <c r="L43" s="43"/>
      <c r="M43" s="43"/>
      <c r="N43" s="8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</row>
    <row r="44" spans="1:115" s="45" customFormat="1" ht="29.25" customHeight="1" x14ac:dyDescent="0.2">
      <c r="A44" s="37" t="s">
        <v>66</v>
      </c>
      <c r="B44" s="38"/>
      <c r="C44" s="39"/>
      <c r="D44" s="99" t="s">
        <v>67</v>
      </c>
      <c r="E44" s="99"/>
      <c r="F44" s="41">
        <v>33</v>
      </c>
      <c r="G44" s="42"/>
      <c r="H44" s="42"/>
      <c r="I44" s="42"/>
      <c r="J44" s="43"/>
      <c r="K44" s="43"/>
      <c r="L44" s="43"/>
      <c r="M44" s="43"/>
      <c r="N44" s="8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</row>
    <row r="45" spans="1:115" s="45" customFormat="1" ht="15.75" customHeight="1" x14ac:dyDescent="0.2">
      <c r="A45" s="37"/>
      <c r="B45" s="38"/>
      <c r="C45" s="39" t="s">
        <v>61</v>
      </c>
      <c r="D45" s="99" t="s">
        <v>68</v>
      </c>
      <c r="E45" s="99"/>
      <c r="F45" s="41">
        <v>34</v>
      </c>
      <c r="G45" s="42"/>
      <c r="H45" s="42"/>
      <c r="I45" s="42"/>
      <c r="J45" s="43"/>
      <c r="K45" s="43"/>
      <c r="L45" s="43"/>
      <c r="M45" s="43"/>
      <c r="N45" s="8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</row>
    <row r="46" spans="1:115" s="45" customFormat="1" ht="15.75" customHeight="1" x14ac:dyDescent="0.2">
      <c r="A46" s="37"/>
      <c r="B46" s="38"/>
      <c r="C46" s="39" t="s">
        <v>69</v>
      </c>
      <c r="D46" s="99" t="s">
        <v>70</v>
      </c>
      <c r="E46" s="99"/>
      <c r="F46" s="41">
        <v>35</v>
      </c>
      <c r="G46" s="42"/>
      <c r="H46" s="42"/>
      <c r="I46" s="42"/>
      <c r="J46" s="43"/>
      <c r="K46" s="43"/>
      <c r="L46" s="43"/>
      <c r="M46" s="43"/>
      <c r="N46" s="8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</row>
    <row r="47" spans="1:115" s="45" customFormat="1" ht="15.75" customHeight="1" x14ac:dyDescent="0.2">
      <c r="A47" s="37"/>
      <c r="B47" s="38"/>
      <c r="C47" s="39" t="s">
        <v>71</v>
      </c>
      <c r="D47" s="99" t="s">
        <v>72</v>
      </c>
      <c r="E47" s="99"/>
      <c r="F47" s="41">
        <v>36</v>
      </c>
      <c r="G47" s="42"/>
      <c r="H47" s="42"/>
      <c r="I47" s="42"/>
      <c r="J47" s="43"/>
      <c r="K47" s="43"/>
      <c r="L47" s="43"/>
      <c r="M47" s="43"/>
      <c r="N47" s="8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</row>
    <row r="48" spans="1:115" s="45" customFormat="1" ht="15.75" customHeight="1" x14ac:dyDescent="0.2">
      <c r="A48" s="37"/>
      <c r="B48" s="38"/>
      <c r="C48" s="39" t="s">
        <v>73</v>
      </c>
      <c r="D48" s="99" t="s">
        <v>74</v>
      </c>
      <c r="E48" s="99"/>
      <c r="F48" s="41">
        <v>37</v>
      </c>
      <c r="G48" s="42"/>
      <c r="H48" s="42"/>
      <c r="I48" s="42"/>
      <c r="J48" s="43"/>
      <c r="K48" s="43"/>
      <c r="L48" s="43"/>
      <c r="M48" s="43"/>
      <c r="N48" s="8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</row>
    <row r="49" spans="1:115" s="45" customFormat="1" ht="15.75" customHeight="1" x14ac:dyDescent="0.2">
      <c r="A49" s="37"/>
      <c r="B49" s="38"/>
      <c r="C49" s="39" t="s">
        <v>75</v>
      </c>
      <c r="D49" s="99" t="s">
        <v>76</v>
      </c>
      <c r="E49" s="99"/>
      <c r="F49" s="41">
        <v>38</v>
      </c>
      <c r="G49" s="42"/>
      <c r="H49" s="42"/>
      <c r="I49" s="42"/>
      <c r="J49" s="43"/>
      <c r="K49" s="43"/>
      <c r="L49" s="43"/>
      <c r="M49" s="43"/>
      <c r="N49" s="8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</row>
    <row r="50" spans="1:115" s="45" customFormat="1" ht="15" customHeight="1" x14ac:dyDescent="0.2">
      <c r="A50" s="37" t="s">
        <v>77</v>
      </c>
      <c r="B50" s="38"/>
      <c r="C50" s="39"/>
      <c r="D50" s="99" t="s">
        <v>78</v>
      </c>
      <c r="E50" s="99"/>
      <c r="F50" s="41">
        <v>39</v>
      </c>
      <c r="G50" s="42" t="e">
        <f>#REF!</f>
        <v>#REF!</v>
      </c>
      <c r="H50" s="42" t="e">
        <f>#REF!</f>
        <v>#REF!</v>
      </c>
      <c r="I50" s="42" t="e">
        <f>H50/G50*100</f>
        <v>#REF!</v>
      </c>
      <c r="J50" s="43" t="e">
        <f>#REF!</f>
        <v>#REF!</v>
      </c>
      <c r="K50" s="43" t="e">
        <f>#REF!</f>
        <v>#REF!</v>
      </c>
      <c r="L50" s="43" t="e">
        <f>J50/H50*100</f>
        <v>#REF!</v>
      </c>
      <c r="M50" s="43" t="e">
        <f>K50/J50*100</f>
        <v>#REF!</v>
      </c>
      <c r="N50" s="8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</row>
    <row r="51" spans="1:115" s="45" customFormat="1" ht="15.75" customHeight="1" x14ac:dyDescent="0.2">
      <c r="A51" s="37"/>
      <c r="B51" s="38">
        <v>1</v>
      </c>
      <c r="C51" s="39"/>
      <c r="D51" s="99" t="s">
        <v>79</v>
      </c>
      <c r="E51" s="99"/>
      <c r="F51" s="41">
        <v>40</v>
      </c>
      <c r="G51" s="42" t="e">
        <f>#REF!</f>
        <v>#REF!</v>
      </c>
      <c r="H51" s="42" t="e">
        <f>#REF!</f>
        <v>#REF!</v>
      </c>
      <c r="I51" s="42" t="e">
        <f>H51/G51*100</f>
        <v>#REF!</v>
      </c>
      <c r="J51" s="43" t="e">
        <f>#REF!</f>
        <v>#REF!</v>
      </c>
      <c r="K51" s="43" t="e">
        <f>#REF!</f>
        <v>#REF!</v>
      </c>
      <c r="L51" s="43" t="e">
        <f>J51/H51*100</f>
        <v>#REF!</v>
      </c>
      <c r="M51" s="43" t="e">
        <f>K51/J51*100</f>
        <v>#REF!</v>
      </c>
      <c r="N51" s="8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</row>
    <row r="52" spans="1:115" s="45" customFormat="1" ht="21" customHeight="1" x14ac:dyDescent="0.2">
      <c r="A52" s="37"/>
      <c r="B52" s="38"/>
      <c r="C52" s="39"/>
      <c r="D52" s="40"/>
      <c r="E52" s="49" t="s">
        <v>80</v>
      </c>
      <c r="F52" s="50" t="s">
        <v>81</v>
      </c>
      <c r="G52" s="42"/>
      <c r="H52" s="42"/>
      <c r="I52" s="42"/>
      <c r="J52" s="43"/>
      <c r="K52" s="43"/>
      <c r="L52" s="43"/>
      <c r="M52" s="43"/>
      <c r="N52" s="8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</row>
    <row r="53" spans="1:115" s="45" customFormat="1" ht="15.75" customHeight="1" x14ac:dyDescent="0.2">
      <c r="A53" s="37" t="s">
        <v>82</v>
      </c>
      <c r="B53" s="38"/>
      <c r="C53" s="39"/>
      <c r="D53" s="99" t="s">
        <v>83</v>
      </c>
      <c r="E53" s="99"/>
      <c r="F53" s="41">
        <v>41</v>
      </c>
      <c r="G53" s="42" t="e">
        <f>G50</f>
        <v>#REF!</v>
      </c>
      <c r="H53" s="42" t="e">
        <f>H50</f>
        <v>#REF!</v>
      </c>
      <c r="I53" s="42" t="e">
        <f>H53/G53*100</f>
        <v>#REF!</v>
      </c>
      <c r="J53" s="43" t="e">
        <f>J50</f>
        <v>#REF!</v>
      </c>
      <c r="K53" s="43" t="e">
        <f>K50</f>
        <v>#REF!</v>
      </c>
      <c r="L53" s="43" t="e">
        <f>J53/H53*100</f>
        <v>#REF!</v>
      </c>
      <c r="M53" s="43" t="e">
        <f>K53/J53*100</f>
        <v>#REF!</v>
      </c>
      <c r="N53" s="8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</row>
    <row r="54" spans="1:115" s="45" customFormat="1" ht="17.25" customHeight="1" x14ac:dyDescent="0.2">
      <c r="A54" s="37" t="s">
        <v>84</v>
      </c>
      <c r="B54" s="38"/>
      <c r="C54" s="39"/>
      <c r="D54" s="99" t="s">
        <v>85</v>
      </c>
      <c r="E54" s="99"/>
      <c r="F54" s="41">
        <v>42</v>
      </c>
      <c r="G54" s="42"/>
      <c r="H54" s="42"/>
      <c r="I54" s="42"/>
      <c r="J54" s="43"/>
      <c r="K54" s="43"/>
      <c r="L54" s="43"/>
      <c r="M54" s="43"/>
      <c r="N54" s="8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</row>
    <row r="55" spans="1:115" s="45" customFormat="1" ht="18.75" customHeight="1" x14ac:dyDescent="0.2">
      <c r="A55" s="100"/>
      <c r="B55" s="38">
        <v>1</v>
      </c>
      <c r="C55" s="39"/>
      <c r="D55" s="99" t="s">
        <v>86</v>
      </c>
      <c r="E55" s="99"/>
      <c r="F55" s="41">
        <v>43</v>
      </c>
      <c r="G55" s="51" t="e">
        <f>#REF!</f>
        <v>#REF!</v>
      </c>
      <c r="H55" s="51" t="e">
        <f>#REF!</f>
        <v>#REF!</v>
      </c>
      <c r="I55" s="42" t="e">
        <f t="shared" ref="I55:I67" si="3">H55/G55*100</f>
        <v>#REF!</v>
      </c>
      <c r="J55" s="52" t="e">
        <f>H55</f>
        <v>#REF!</v>
      </c>
      <c r="K55" s="52" t="e">
        <f>J55</f>
        <v>#REF!</v>
      </c>
      <c r="L55" s="43" t="e">
        <f t="shared" ref="L55:L67" si="4">J55/H55*100</f>
        <v>#REF!</v>
      </c>
      <c r="M55" s="43" t="e">
        <f t="shared" ref="M55:M67" si="5">K55/J55*100</f>
        <v>#REF!</v>
      </c>
      <c r="N55" s="8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</row>
    <row r="56" spans="1:115" s="45" customFormat="1" ht="15.75" customHeight="1" x14ac:dyDescent="0.2">
      <c r="A56" s="100"/>
      <c r="B56" s="38">
        <v>2</v>
      </c>
      <c r="C56" s="39"/>
      <c r="D56" s="99" t="s">
        <v>87</v>
      </c>
      <c r="E56" s="99"/>
      <c r="F56" s="41">
        <v>44</v>
      </c>
      <c r="G56" s="51" t="e">
        <f>#REF!</f>
        <v>#REF!</v>
      </c>
      <c r="H56" s="51" t="e">
        <f>#REF!</f>
        <v>#REF!</v>
      </c>
      <c r="I56" s="42" t="e">
        <f t="shared" si="3"/>
        <v>#REF!</v>
      </c>
      <c r="J56" s="52" t="e">
        <f>H56</f>
        <v>#REF!</v>
      </c>
      <c r="K56" s="52" t="e">
        <f>J56</f>
        <v>#REF!</v>
      </c>
      <c r="L56" s="43" t="e">
        <f t="shared" si="4"/>
        <v>#REF!</v>
      </c>
      <c r="M56" s="43" t="e">
        <f t="shared" si="5"/>
        <v>#REF!</v>
      </c>
      <c r="N56" s="8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</row>
    <row r="57" spans="1:115" s="45" customFormat="1" ht="15.75" customHeight="1" x14ac:dyDescent="0.2">
      <c r="A57" s="100"/>
      <c r="B57" s="38">
        <v>3</v>
      </c>
      <c r="C57" s="39"/>
      <c r="D57" s="99" t="s">
        <v>88</v>
      </c>
      <c r="E57" s="99"/>
      <c r="F57" s="41">
        <v>45</v>
      </c>
      <c r="G57" s="42" t="e">
        <f>G58+G59</f>
        <v>#REF!</v>
      </c>
      <c r="H57" s="42" t="e">
        <f>H58+H59</f>
        <v>#REF!</v>
      </c>
      <c r="I57" s="42" t="e">
        <f t="shared" si="3"/>
        <v>#REF!</v>
      </c>
      <c r="J57" s="43">
        <f>J58+J59</f>
        <v>491700</v>
      </c>
      <c r="K57" s="43">
        <f>K58+K59</f>
        <v>491700</v>
      </c>
      <c r="L57" s="43" t="e">
        <f t="shared" si="4"/>
        <v>#REF!</v>
      </c>
      <c r="M57" s="43">
        <f t="shared" si="5"/>
        <v>100</v>
      </c>
      <c r="N57" s="8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</row>
    <row r="58" spans="1:115" s="45" customFormat="1" ht="15.75" customHeight="1" x14ac:dyDescent="0.2">
      <c r="A58" s="100"/>
      <c r="B58" s="38"/>
      <c r="C58" s="39" t="s">
        <v>61</v>
      </c>
      <c r="D58" s="103" t="s">
        <v>89</v>
      </c>
      <c r="E58" s="103"/>
      <c r="F58" s="41">
        <v>46</v>
      </c>
      <c r="G58" s="42" t="e">
        <f>#REF!</f>
        <v>#REF!</v>
      </c>
      <c r="H58" s="42" t="e">
        <f>#REF!</f>
        <v>#REF!</v>
      </c>
      <c r="I58" s="42" t="e">
        <f t="shared" si="3"/>
        <v>#REF!</v>
      </c>
      <c r="J58" s="43">
        <f>J21</f>
        <v>488700</v>
      </c>
      <c r="K58" s="43">
        <f>K21</f>
        <v>488700</v>
      </c>
      <c r="L58" s="43" t="e">
        <f t="shared" si="4"/>
        <v>#REF!</v>
      </c>
      <c r="M58" s="43">
        <f t="shared" si="5"/>
        <v>100</v>
      </c>
      <c r="N58" s="8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</row>
    <row r="59" spans="1:115" s="45" customFormat="1" ht="15.75" customHeight="1" x14ac:dyDescent="0.2">
      <c r="A59" s="100"/>
      <c r="B59" s="38"/>
      <c r="C59" s="39" t="s">
        <v>69</v>
      </c>
      <c r="D59" s="99" t="s">
        <v>90</v>
      </c>
      <c r="E59" s="99"/>
      <c r="F59" s="41">
        <v>47</v>
      </c>
      <c r="G59" s="42" t="e">
        <f>#REF!</f>
        <v>#REF!</v>
      </c>
      <c r="H59" s="42" t="e">
        <f>#REF!</f>
        <v>#REF!</v>
      </c>
      <c r="I59" s="42" t="e">
        <f t="shared" si="3"/>
        <v>#REF!</v>
      </c>
      <c r="J59" s="43">
        <v>3000</v>
      </c>
      <c r="K59" s="43">
        <v>3000</v>
      </c>
      <c r="L59" s="43" t="e">
        <f t="shared" si="4"/>
        <v>#REF!</v>
      </c>
      <c r="M59" s="43">
        <f t="shared" si="5"/>
        <v>100</v>
      </c>
      <c r="N59" s="8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</row>
    <row r="60" spans="1:115" s="45" customFormat="1" ht="52.5" customHeight="1" x14ac:dyDescent="0.2">
      <c r="A60" s="100"/>
      <c r="B60" s="38">
        <v>4</v>
      </c>
      <c r="C60" s="39"/>
      <c r="D60" s="99" t="s">
        <v>91</v>
      </c>
      <c r="E60" s="99"/>
      <c r="F60" s="41">
        <v>48</v>
      </c>
      <c r="G60" s="42" t="e">
        <f>G58/G56/12*1000</f>
        <v>#REF!</v>
      </c>
      <c r="H60" s="42" t="e">
        <f>H58/H56/12*1000</f>
        <v>#REF!</v>
      </c>
      <c r="I60" s="42" t="e">
        <f t="shared" si="3"/>
        <v>#REF!</v>
      </c>
      <c r="J60" s="43" t="e">
        <f>J58/J56/12*1000</f>
        <v>#REF!</v>
      </c>
      <c r="K60" s="43" t="e">
        <f>K58/K56/12*1000</f>
        <v>#REF!</v>
      </c>
      <c r="L60" s="43" t="e">
        <f t="shared" si="4"/>
        <v>#REF!</v>
      </c>
      <c r="M60" s="43" t="e">
        <f t="shared" si="5"/>
        <v>#REF!</v>
      </c>
      <c r="N60" s="8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</row>
    <row r="61" spans="1:115" s="45" customFormat="1" ht="40.5" customHeight="1" x14ac:dyDescent="0.2">
      <c r="A61" s="100"/>
      <c r="B61" s="38">
        <v>5</v>
      </c>
      <c r="C61" s="39"/>
      <c r="D61" s="99" t="s">
        <v>92</v>
      </c>
      <c r="E61" s="99"/>
      <c r="F61" s="41">
        <v>49</v>
      </c>
      <c r="G61" s="42" t="e">
        <f>G57/G56/12*1000</f>
        <v>#REF!</v>
      </c>
      <c r="H61" s="42" t="e">
        <f>H57/H56/12*1000</f>
        <v>#REF!</v>
      </c>
      <c r="I61" s="42" t="e">
        <f t="shared" si="3"/>
        <v>#REF!</v>
      </c>
      <c r="J61" s="43" t="e">
        <f>J57/J56/12*1000</f>
        <v>#REF!</v>
      </c>
      <c r="K61" s="43" t="e">
        <f>K57/K56/12*1000</f>
        <v>#REF!</v>
      </c>
      <c r="L61" s="43" t="e">
        <f t="shared" si="4"/>
        <v>#REF!</v>
      </c>
      <c r="M61" s="43" t="e">
        <f t="shared" si="5"/>
        <v>#REF!</v>
      </c>
      <c r="N61" s="8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</row>
    <row r="62" spans="1:115" s="45" customFormat="1" ht="43.5" customHeight="1" x14ac:dyDescent="0.2">
      <c r="A62" s="100"/>
      <c r="B62" s="38">
        <v>6</v>
      </c>
      <c r="C62" s="39"/>
      <c r="D62" s="99" t="s">
        <v>93</v>
      </c>
      <c r="E62" s="99"/>
      <c r="F62" s="41">
        <v>50</v>
      </c>
      <c r="G62" s="42" t="e">
        <f>#REF!</f>
        <v>#REF!</v>
      </c>
      <c r="H62" s="42" t="e">
        <f>#REF!</f>
        <v>#REF!</v>
      </c>
      <c r="I62" s="42" t="e">
        <f t="shared" si="3"/>
        <v>#REF!</v>
      </c>
      <c r="J62" s="43" t="e">
        <f>J12/J56*1000</f>
        <v>#REF!</v>
      </c>
      <c r="K62" s="43" t="e">
        <f>K12/K56*1000</f>
        <v>#REF!</v>
      </c>
      <c r="L62" s="43" t="e">
        <f t="shared" si="4"/>
        <v>#REF!</v>
      </c>
      <c r="M62" s="43" t="e">
        <f t="shared" si="5"/>
        <v>#REF!</v>
      </c>
      <c r="N62" s="8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</row>
    <row r="63" spans="1:115" s="45" customFormat="1" ht="30" customHeight="1" x14ac:dyDescent="0.2">
      <c r="A63" s="100"/>
      <c r="B63" s="38">
        <v>7</v>
      </c>
      <c r="C63" s="39"/>
      <c r="D63" s="99" t="s">
        <v>94</v>
      </c>
      <c r="E63" s="99"/>
      <c r="F63" s="41">
        <v>51</v>
      </c>
      <c r="G63" s="42" t="e">
        <f>#REF!</f>
        <v>#REF!</v>
      </c>
      <c r="H63" s="42" t="e">
        <f>#REF!</f>
        <v>#REF!</v>
      </c>
      <c r="I63" s="42" t="e">
        <f t="shared" si="3"/>
        <v>#REF!</v>
      </c>
      <c r="J63" s="43" t="e">
        <f>J62</f>
        <v>#REF!</v>
      </c>
      <c r="K63" s="43" t="e">
        <f>K62</f>
        <v>#REF!</v>
      </c>
      <c r="L63" s="43" t="e">
        <f t="shared" si="4"/>
        <v>#REF!</v>
      </c>
      <c r="M63" s="43" t="e">
        <f t="shared" si="5"/>
        <v>#REF!</v>
      </c>
      <c r="N63" s="8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</row>
    <row r="64" spans="1:115" s="45" customFormat="1" ht="29.25" customHeight="1" x14ac:dyDescent="0.2">
      <c r="A64" s="100"/>
      <c r="B64" s="38">
        <v>8</v>
      </c>
      <c r="C64" s="39"/>
      <c r="D64" s="99" t="s">
        <v>95</v>
      </c>
      <c r="E64" s="99"/>
      <c r="F64" s="41">
        <v>52</v>
      </c>
      <c r="G64" s="42" t="e">
        <f>#REF!</f>
        <v>#REF!</v>
      </c>
      <c r="H64" s="42" t="e">
        <f>#REF!</f>
        <v>#REF!</v>
      </c>
      <c r="I64" s="42" t="e">
        <f t="shared" si="3"/>
        <v>#REF!</v>
      </c>
      <c r="J64" s="43" t="e">
        <f>H64*124.8%</f>
        <v>#REF!</v>
      </c>
      <c r="K64" s="43" t="e">
        <f>J64</f>
        <v>#REF!</v>
      </c>
      <c r="L64" s="43" t="e">
        <f t="shared" si="4"/>
        <v>#REF!</v>
      </c>
      <c r="M64" s="43" t="e">
        <f t="shared" si="5"/>
        <v>#REF!</v>
      </c>
      <c r="N64" s="8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</row>
    <row r="65" spans="1:115" s="45" customFormat="1" ht="27.75" customHeight="1" x14ac:dyDescent="0.2">
      <c r="A65" s="100"/>
      <c r="B65" s="38">
        <v>9</v>
      </c>
      <c r="C65" s="39"/>
      <c r="D65" s="99" t="s">
        <v>96</v>
      </c>
      <c r="E65" s="99"/>
      <c r="F65" s="41">
        <v>53</v>
      </c>
      <c r="G65" s="42" t="e">
        <f>G16/G12*1000</f>
        <v>#REF!</v>
      </c>
      <c r="H65" s="42" t="e">
        <f>H16/H12*1000</f>
        <v>#REF!</v>
      </c>
      <c r="I65" s="42" t="e">
        <f t="shared" si="3"/>
        <v>#REF!</v>
      </c>
      <c r="J65" s="43">
        <f>J16/J12*1000</f>
        <v>998.1045316312443</v>
      </c>
      <c r="K65" s="43">
        <f>K16/K12*1000</f>
        <v>992.60460184299689</v>
      </c>
      <c r="L65" s="43" t="e">
        <f t="shared" si="4"/>
        <v>#REF!</v>
      </c>
      <c r="M65" s="43">
        <f t="shared" si="5"/>
        <v>99.448962547113311</v>
      </c>
      <c r="N65" s="8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</row>
    <row r="66" spans="1:115" s="45" customFormat="1" ht="15.75" customHeight="1" x14ac:dyDescent="0.2">
      <c r="A66" s="100"/>
      <c r="B66" s="38">
        <v>10</v>
      </c>
      <c r="C66" s="39"/>
      <c r="D66" s="99" t="s">
        <v>97</v>
      </c>
      <c r="E66" s="99"/>
      <c r="F66" s="41">
        <v>54</v>
      </c>
      <c r="G66" s="42">
        <v>762283</v>
      </c>
      <c r="H66" s="42">
        <v>1100000</v>
      </c>
      <c r="I66" s="42">
        <f t="shared" si="3"/>
        <v>144.30336239952879</v>
      </c>
      <c r="J66" s="43">
        <v>1020000</v>
      </c>
      <c r="K66" s="43">
        <v>950000</v>
      </c>
      <c r="L66" s="43">
        <f t="shared" si="4"/>
        <v>92.72727272727272</v>
      </c>
      <c r="M66" s="43">
        <f t="shared" si="5"/>
        <v>93.137254901960787</v>
      </c>
      <c r="N66" s="8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</row>
    <row r="67" spans="1:115" s="45" customFormat="1" ht="15.75" customHeight="1" x14ac:dyDescent="0.2">
      <c r="A67" s="100"/>
      <c r="B67" s="38">
        <v>11</v>
      </c>
      <c r="C67" s="39"/>
      <c r="D67" s="99" t="s">
        <v>98</v>
      </c>
      <c r="E67" s="99"/>
      <c r="F67" s="41">
        <v>55</v>
      </c>
      <c r="G67" s="42">
        <v>139883</v>
      </c>
      <c r="H67" s="42">
        <v>280000</v>
      </c>
      <c r="I67" s="42">
        <f t="shared" si="3"/>
        <v>200.16728265764962</v>
      </c>
      <c r="J67" s="43">
        <v>200000</v>
      </c>
      <c r="K67" s="43">
        <v>130000</v>
      </c>
      <c r="L67" s="43">
        <f t="shared" si="4"/>
        <v>71.428571428571431</v>
      </c>
      <c r="M67" s="43">
        <f t="shared" si="5"/>
        <v>65</v>
      </c>
      <c r="N67" s="8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</row>
    <row r="68" spans="1:115" ht="15.75" customHeight="1" x14ac:dyDescent="0.2">
      <c r="A68" s="104" t="s">
        <v>99</v>
      </c>
      <c r="B68" s="104"/>
      <c r="C68" s="104"/>
      <c r="D68" s="104"/>
      <c r="E68" s="104"/>
      <c r="F68" s="53"/>
      <c r="G68" s="53"/>
      <c r="H68" s="54"/>
      <c r="I68" s="54"/>
    </row>
    <row r="69" spans="1:115" ht="15.75" customHeight="1" x14ac:dyDescent="0.2">
      <c r="A69" s="55"/>
      <c r="B69" s="56"/>
      <c r="C69" s="57"/>
      <c r="D69" s="58"/>
      <c r="E69" s="58"/>
      <c r="F69" s="53"/>
      <c r="G69" s="53"/>
      <c r="H69" s="54"/>
      <c r="I69" s="54"/>
    </row>
    <row r="70" spans="1:115" x14ac:dyDescent="0.2">
      <c r="A70" s="56"/>
      <c r="B70" s="56"/>
      <c r="C70" s="59"/>
      <c r="D70" s="56"/>
      <c r="E70" s="60" t="s">
        <v>100</v>
      </c>
      <c r="F70" s="22"/>
      <c r="G70" s="22"/>
      <c r="H70" s="13"/>
      <c r="I70" s="61"/>
      <c r="J70" s="62" t="s">
        <v>101</v>
      </c>
      <c r="K70" s="13"/>
      <c r="L70" s="13"/>
    </row>
    <row r="71" spans="1:115" x14ac:dyDescent="0.2">
      <c r="A71" s="56"/>
      <c r="B71" s="56"/>
      <c r="C71" s="59"/>
      <c r="D71" s="56"/>
      <c r="E71" s="60" t="s">
        <v>102</v>
      </c>
      <c r="F71" s="22"/>
      <c r="G71" s="22"/>
      <c r="H71" s="13"/>
      <c r="I71" s="61"/>
      <c r="J71" s="62" t="s">
        <v>103</v>
      </c>
      <c r="K71" s="13"/>
      <c r="L71" s="13"/>
    </row>
    <row r="72" spans="1:115" ht="47.25" customHeight="1" x14ac:dyDescent="0.2"/>
  </sheetData>
  <sheetProtection selectLockedCells="1" selectUnlockedCells="1"/>
  <mergeCells count="70">
    <mergeCell ref="A68:E68"/>
    <mergeCell ref="D60:E60"/>
    <mergeCell ref="D61:E61"/>
    <mergeCell ref="D62:E62"/>
    <mergeCell ref="D63:E63"/>
    <mergeCell ref="D64:E64"/>
    <mergeCell ref="D65:E65"/>
    <mergeCell ref="D54:E54"/>
    <mergeCell ref="A55:A67"/>
    <mergeCell ref="D55:E55"/>
    <mergeCell ref="D56:E56"/>
    <mergeCell ref="D57:E57"/>
    <mergeCell ref="D58:E58"/>
    <mergeCell ref="D59:E59"/>
    <mergeCell ref="D66:E66"/>
    <mergeCell ref="D67:E67"/>
    <mergeCell ref="D48:E48"/>
    <mergeCell ref="D49:E49"/>
    <mergeCell ref="D50:E50"/>
    <mergeCell ref="D51:E51"/>
    <mergeCell ref="D53:E53"/>
    <mergeCell ref="D43:E43"/>
    <mergeCell ref="D44:E44"/>
    <mergeCell ref="D45:E45"/>
    <mergeCell ref="D46:E46"/>
    <mergeCell ref="D47:E47"/>
    <mergeCell ref="D30:E30"/>
    <mergeCell ref="D31:E31"/>
    <mergeCell ref="D32:E32"/>
    <mergeCell ref="A33:A4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16:E16"/>
    <mergeCell ref="A17:A29"/>
    <mergeCell ref="D17:E17"/>
    <mergeCell ref="B18:B27"/>
    <mergeCell ref="D18:E18"/>
    <mergeCell ref="D19:E19"/>
    <mergeCell ref="D20:E20"/>
    <mergeCell ref="C21:C26"/>
    <mergeCell ref="D27:E27"/>
    <mergeCell ref="D28:E28"/>
    <mergeCell ref="D29:E29"/>
    <mergeCell ref="N9:N10"/>
    <mergeCell ref="B11:C11"/>
    <mergeCell ref="D11:E11"/>
    <mergeCell ref="D12:E12"/>
    <mergeCell ref="A13:A15"/>
    <mergeCell ref="D13:E13"/>
    <mergeCell ref="D14:E14"/>
    <mergeCell ref="D15:E15"/>
    <mergeCell ref="A2:H2"/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</mergeCells>
  <printOptions horizontalCentered="1"/>
  <pageMargins left="0.39374999999999999" right="0.31527777777777777" top="0.31527777777777777" bottom="0.39374999999999999" header="0.51180555555555551" footer="0.31527777777777777"/>
  <pageSetup paperSize="9" scale="64" firstPageNumber="0" orientation="portrait" horizontalDpi="300" verticalDpi="30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89"/>
  <sheetViews>
    <sheetView tabSelected="1" zoomScale="82" zoomScaleNormal="82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K14" sqref="K14"/>
    </sheetView>
  </sheetViews>
  <sheetFormatPr defaultColWidth="9.140625" defaultRowHeight="12.75" x14ac:dyDescent="0.2"/>
  <cols>
    <col min="1" max="1" width="4.7109375" style="1" customWidth="1"/>
    <col min="2" max="2" width="3.42578125" style="1" customWidth="1"/>
    <col min="3" max="3" width="3.42578125" style="2" customWidth="1"/>
    <col min="4" max="4" width="5.28515625" style="1" customWidth="1"/>
    <col min="5" max="5" width="50.42578125" style="3" customWidth="1"/>
    <col min="6" max="6" width="5.7109375" style="4" customWidth="1"/>
    <col min="7" max="7" width="12.42578125" style="6" customWidth="1"/>
    <col min="8" max="8" width="12.7109375" style="7" customWidth="1"/>
    <col min="9" max="9" width="14.28515625" style="7" customWidth="1"/>
    <col min="10" max="10" width="10.85546875" style="7" customWidth="1"/>
    <col min="11" max="105" width="9.140625" style="7" customWidth="1"/>
    <col min="106" max="16384" width="9.140625" style="6"/>
  </cols>
  <sheetData>
    <row r="1" spans="1:109" ht="15.75" x14ac:dyDescent="0.25">
      <c r="A1" s="9" t="s">
        <v>0</v>
      </c>
      <c r="B1" s="9"/>
      <c r="C1" s="9"/>
      <c r="D1" s="9"/>
      <c r="E1" s="10"/>
      <c r="F1" s="11"/>
      <c r="G1" s="12"/>
    </row>
    <row r="2" spans="1:109" ht="26.25" customHeight="1" x14ac:dyDescent="0.2">
      <c r="A2" s="90" t="s">
        <v>1</v>
      </c>
      <c r="B2" s="90"/>
      <c r="C2" s="90"/>
      <c r="D2" s="90"/>
      <c r="E2" s="90"/>
      <c r="F2" s="90"/>
      <c r="G2" s="114" t="s">
        <v>136</v>
      </c>
    </row>
    <row r="3" spans="1:109" ht="15.75" x14ac:dyDescent="0.25">
      <c r="A3" s="14" t="s">
        <v>2</v>
      </c>
      <c r="B3" s="15"/>
      <c r="C3" s="15"/>
      <c r="D3" s="15"/>
      <c r="E3" s="16"/>
      <c r="F3" s="17"/>
      <c r="G3" s="18"/>
    </row>
    <row r="4" spans="1:109" ht="15.75" x14ac:dyDescent="0.25">
      <c r="A4" s="14" t="s">
        <v>3</v>
      </c>
      <c r="B4" s="15"/>
      <c r="C4" s="15"/>
      <c r="D4" s="15"/>
      <c r="E4" s="16"/>
      <c r="F4" s="17"/>
      <c r="G4" s="18"/>
    </row>
    <row r="5" spans="1:109" ht="12" customHeight="1" x14ac:dyDescent="0.25">
      <c r="A5" s="19"/>
      <c r="B5" s="19"/>
      <c r="C5" s="20"/>
      <c r="D5" s="19"/>
      <c r="E5" s="21"/>
      <c r="F5" s="22"/>
      <c r="G5" s="24"/>
    </row>
    <row r="6" spans="1:109" ht="18" customHeight="1" x14ac:dyDescent="0.2">
      <c r="A6" s="112" t="s">
        <v>134</v>
      </c>
      <c r="B6" s="112"/>
      <c r="C6" s="112"/>
      <c r="D6" s="112"/>
      <c r="E6" s="112"/>
      <c r="F6" s="112"/>
      <c r="G6" s="89"/>
    </row>
    <row r="7" spans="1:109" ht="14.25" customHeight="1" x14ac:dyDescent="0.25">
      <c r="A7" s="19"/>
      <c r="B7" s="19"/>
      <c r="C7" s="20"/>
      <c r="D7" s="19"/>
      <c r="E7" s="21"/>
      <c r="F7" s="22"/>
      <c r="G7" s="113" t="s">
        <v>6</v>
      </c>
    </row>
    <row r="8" spans="1:109" ht="0.75" customHeight="1" x14ac:dyDescent="0.25">
      <c r="A8" s="25"/>
      <c r="B8" s="25"/>
      <c r="C8" s="26"/>
      <c r="D8" s="25"/>
      <c r="E8" s="27"/>
      <c r="F8" s="22"/>
      <c r="G8" s="29"/>
    </row>
    <row r="9" spans="1:109" ht="36.75" customHeight="1" x14ac:dyDescent="0.2">
      <c r="A9" s="92"/>
      <c r="B9" s="92"/>
      <c r="C9" s="92"/>
      <c r="D9" s="93" t="s">
        <v>7</v>
      </c>
      <c r="E9" s="93"/>
      <c r="F9" s="94" t="s">
        <v>8</v>
      </c>
      <c r="G9" s="105" t="s">
        <v>135</v>
      </c>
      <c r="DB9" s="7"/>
      <c r="DC9" s="7"/>
      <c r="DD9" s="7"/>
      <c r="DE9" s="7"/>
    </row>
    <row r="10" spans="1:109" ht="3" customHeight="1" x14ac:dyDescent="0.2">
      <c r="A10" s="92"/>
      <c r="B10" s="92"/>
      <c r="C10" s="92"/>
      <c r="D10" s="93"/>
      <c r="E10" s="93"/>
      <c r="F10" s="94"/>
      <c r="G10" s="105"/>
      <c r="DB10" s="7"/>
      <c r="DC10" s="7"/>
      <c r="DD10" s="7"/>
      <c r="DE10" s="7"/>
    </row>
    <row r="11" spans="1:109" s="36" customFormat="1" ht="14.25" customHeight="1" x14ac:dyDescent="0.2">
      <c r="A11" s="31">
        <v>0</v>
      </c>
      <c r="B11" s="97">
        <v>1</v>
      </c>
      <c r="C11" s="97"/>
      <c r="D11" s="98">
        <v>2</v>
      </c>
      <c r="E11" s="98"/>
      <c r="F11" s="32">
        <v>3</v>
      </c>
      <c r="G11" s="88">
        <v>4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9" s="45" customFormat="1" ht="13.5" customHeight="1" x14ac:dyDescent="0.2">
      <c r="A12" s="37" t="s">
        <v>18</v>
      </c>
      <c r="B12" s="38"/>
      <c r="C12" s="39"/>
      <c r="D12" s="99" t="s">
        <v>104</v>
      </c>
      <c r="E12" s="99"/>
      <c r="F12" s="41">
        <v>1</v>
      </c>
      <c r="G12" s="42">
        <v>2277660.7960000001</v>
      </c>
      <c r="H12" s="63"/>
      <c r="I12" s="6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9" s="45" customFormat="1" ht="15" customHeight="1" x14ac:dyDescent="0.2">
      <c r="A13" s="100"/>
      <c r="B13" s="38">
        <v>1</v>
      </c>
      <c r="C13" s="39"/>
      <c r="D13" s="99" t="s">
        <v>20</v>
      </c>
      <c r="E13" s="99"/>
      <c r="F13" s="41">
        <v>2</v>
      </c>
      <c r="G13" s="42">
        <v>2277160.7960000001</v>
      </c>
      <c r="H13" s="63"/>
      <c r="I13" s="6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9" s="45" customFormat="1" ht="15" customHeight="1" x14ac:dyDescent="0.2">
      <c r="A14" s="100"/>
      <c r="B14" s="38"/>
      <c r="C14" s="39"/>
      <c r="D14" s="40" t="s">
        <v>61</v>
      </c>
      <c r="E14" s="40" t="s">
        <v>105</v>
      </c>
      <c r="F14" s="41">
        <v>3</v>
      </c>
      <c r="G14" s="42">
        <v>1141674.7960000001</v>
      </c>
      <c r="H14" s="63"/>
      <c r="I14" s="6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9" s="45" customFormat="1" ht="15" customHeight="1" x14ac:dyDescent="0.2">
      <c r="A15" s="100"/>
      <c r="B15" s="38"/>
      <c r="C15" s="39"/>
      <c r="D15" s="40" t="s">
        <v>69</v>
      </c>
      <c r="E15" s="40" t="s">
        <v>106</v>
      </c>
      <c r="F15" s="41">
        <v>4</v>
      </c>
      <c r="G15" s="42"/>
      <c r="H15" s="44"/>
      <c r="I15" s="63"/>
      <c r="J15" s="6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9" s="45" customFormat="1" ht="16.5" customHeight="1" x14ac:dyDescent="0.2">
      <c r="A16" s="100"/>
      <c r="B16" s="38">
        <v>2</v>
      </c>
      <c r="C16" s="39"/>
      <c r="D16" s="99" t="s">
        <v>21</v>
      </c>
      <c r="E16" s="99"/>
      <c r="F16" s="41">
        <v>5</v>
      </c>
      <c r="G16" s="42">
        <v>500</v>
      </c>
      <c r="H16" s="6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s="45" customFormat="1" ht="17.25" customHeight="1" x14ac:dyDescent="0.2">
      <c r="A17" s="100"/>
      <c r="B17" s="38">
        <v>3</v>
      </c>
      <c r="C17" s="39"/>
      <c r="D17" s="99" t="s">
        <v>22</v>
      </c>
      <c r="E17" s="99"/>
      <c r="F17" s="41">
        <v>6</v>
      </c>
      <c r="G17" s="42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s="45" customFormat="1" ht="15.75" customHeight="1" x14ac:dyDescent="0.2">
      <c r="A18" s="37" t="s">
        <v>23</v>
      </c>
      <c r="B18" s="38"/>
      <c r="C18" s="39"/>
      <c r="D18" s="99" t="s">
        <v>107</v>
      </c>
      <c r="E18" s="99"/>
      <c r="F18" s="41">
        <v>7</v>
      </c>
      <c r="G18" s="42">
        <v>2632169</v>
      </c>
      <c r="H18" s="63"/>
      <c r="I18" s="6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s="45" customFormat="1" ht="15" customHeight="1" x14ac:dyDescent="0.2">
      <c r="A19" s="100"/>
      <c r="B19" s="38">
        <v>1</v>
      </c>
      <c r="C19" s="39"/>
      <c r="D19" s="99" t="s">
        <v>25</v>
      </c>
      <c r="E19" s="99"/>
      <c r="F19" s="41">
        <v>8</v>
      </c>
      <c r="G19" s="42">
        <v>2616669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s="45" customFormat="1" ht="16.5" customHeight="1" x14ac:dyDescent="0.2">
      <c r="A20" s="100"/>
      <c r="B20" s="101"/>
      <c r="C20" s="39" t="s">
        <v>26</v>
      </c>
      <c r="D20" s="99" t="s">
        <v>27</v>
      </c>
      <c r="E20" s="99"/>
      <c r="F20" s="41">
        <v>9</v>
      </c>
      <c r="G20" s="42">
        <v>687710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1:105" s="45" customFormat="1" ht="16.5" customHeight="1" x14ac:dyDescent="0.2">
      <c r="A21" s="100"/>
      <c r="B21" s="101"/>
      <c r="C21" s="39" t="s">
        <v>28</v>
      </c>
      <c r="D21" s="99" t="s">
        <v>29</v>
      </c>
      <c r="E21" s="99"/>
      <c r="F21" s="41">
        <v>10</v>
      </c>
      <c r="G21" s="42">
        <v>11000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</row>
    <row r="22" spans="1:105" s="45" customFormat="1" ht="17.25" customHeight="1" x14ac:dyDescent="0.2">
      <c r="A22" s="100"/>
      <c r="B22" s="101"/>
      <c r="C22" s="39" t="s">
        <v>30</v>
      </c>
      <c r="D22" s="99" t="s">
        <v>31</v>
      </c>
      <c r="E22" s="99"/>
      <c r="F22" s="41">
        <v>11</v>
      </c>
      <c r="G22" s="42">
        <v>1001259</v>
      </c>
      <c r="H22" s="63"/>
      <c r="I22" s="6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</row>
    <row r="23" spans="1:105" s="45" customFormat="1" ht="17.25" customHeight="1" x14ac:dyDescent="0.2">
      <c r="A23" s="100"/>
      <c r="B23" s="101"/>
      <c r="C23" s="39"/>
      <c r="D23" s="40" t="s">
        <v>108</v>
      </c>
      <c r="E23" s="40" t="s">
        <v>109</v>
      </c>
      <c r="F23" s="41">
        <v>12</v>
      </c>
      <c r="G23" s="42">
        <v>950290</v>
      </c>
      <c r="H23" s="44"/>
      <c r="I23" s="6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</row>
    <row r="24" spans="1:105" s="45" customFormat="1" ht="16.5" customHeight="1" x14ac:dyDescent="0.2">
      <c r="A24" s="100"/>
      <c r="B24" s="101"/>
      <c r="C24" s="102"/>
      <c r="D24" s="37" t="s">
        <v>32</v>
      </c>
      <c r="E24" s="40" t="s">
        <v>33</v>
      </c>
      <c r="F24" s="41">
        <v>13</v>
      </c>
      <c r="G24" s="42">
        <v>894290</v>
      </c>
      <c r="H24" s="44"/>
      <c r="I24" s="6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</row>
    <row r="25" spans="1:105" s="45" customFormat="1" ht="17.25" customHeight="1" x14ac:dyDescent="0.2">
      <c r="A25" s="100"/>
      <c r="B25" s="101"/>
      <c r="C25" s="102"/>
      <c r="D25" s="37" t="s">
        <v>34</v>
      </c>
      <c r="E25" s="40" t="s">
        <v>35</v>
      </c>
      <c r="F25" s="41">
        <v>14</v>
      </c>
      <c r="G25" s="42">
        <v>56000</v>
      </c>
      <c r="H25" s="44"/>
      <c r="I25" s="6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</row>
    <row r="26" spans="1:105" s="45" customFormat="1" ht="15.75" customHeight="1" x14ac:dyDescent="0.2">
      <c r="A26" s="100"/>
      <c r="B26" s="101"/>
      <c r="C26" s="102"/>
      <c r="D26" s="37" t="s">
        <v>36</v>
      </c>
      <c r="E26" s="40" t="s">
        <v>37</v>
      </c>
      <c r="F26" s="41">
        <v>15</v>
      </c>
      <c r="G26" s="42"/>
      <c r="H26" s="44"/>
      <c r="I26" s="44"/>
      <c r="J26" s="63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</row>
    <row r="27" spans="1:105" s="45" customFormat="1" ht="24" customHeight="1" x14ac:dyDescent="0.2">
      <c r="A27" s="100"/>
      <c r="B27" s="101"/>
      <c r="C27" s="102"/>
      <c r="D27" s="37"/>
      <c r="E27" s="40" t="s">
        <v>38</v>
      </c>
      <c r="F27" s="41">
        <v>16</v>
      </c>
      <c r="G27" s="42"/>
      <c r="H27" s="44"/>
      <c r="I27" s="44"/>
      <c r="J27" s="63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</row>
    <row r="28" spans="1:105" s="45" customFormat="1" ht="27.75" customHeight="1" x14ac:dyDescent="0.2">
      <c r="A28" s="100"/>
      <c r="B28" s="101"/>
      <c r="C28" s="102"/>
      <c r="D28" s="37" t="s">
        <v>39</v>
      </c>
      <c r="E28" s="40" t="s">
        <v>110</v>
      </c>
      <c r="F28" s="41">
        <v>17</v>
      </c>
      <c r="G28" s="42">
        <v>1000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</row>
    <row r="29" spans="1:105" s="45" customFormat="1" ht="15.75" customHeight="1" x14ac:dyDescent="0.2">
      <c r="A29" s="100"/>
      <c r="B29" s="101"/>
      <c r="C29" s="102"/>
      <c r="D29" s="37" t="s">
        <v>41</v>
      </c>
      <c r="E29" s="40" t="s">
        <v>111</v>
      </c>
      <c r="F29" s="41">
        <v>18</v>
      </c>
      <c r="G29" s="42">
        <v>49969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</row>
    <row r="30" spans="1:105" s="45" customFormat="1" ht="15" customHeight="1" x14ac:dyDescent="0.2">
      <c r="A30" s="100"/>
      <c r="B30" s="101"/>
      <c r="C30" s="39" t="s">
        <v>43</v>
      </c>
      <c r="D30" s="99" t="s">
        <v>44</v>
      </c>
      <c r="E30" s="99"/>
      <c r="F30" s="41">
        <v>19</v>
      </c>
      <c r="G30" s="42">
        <v>916700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</row>
    <row r="31" spans="1:105" s="45" customFormat="1" ht="17.25" customHeight="1" x14ac:dyDescent="0.2">
      <c r="A31" s="100"/>
      <c r="B31" s="38">
        <v>2</v>
      </c>
      <c r="C31" s="39"/>
      <c r="D31" s="99" t="s">
        <v>45</v>
      </c>
      <c r="E31" s="99"/>
      <c r="F31" s="41">
        <v>20</v>
      </c>
      <c r="G31" s="42">
        <v>15500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</row>
    <row r="32" spans="1:105" s="45" customFormat="1" ht="15.75" customHeight="1" x14ac:dyDescent="0.2">
      <c r="A32" s="100"/>
      <c r="B32" s="38">
        <v>3</v>
      </c>
      <c r="C32" s="39"/>
      <c r="D32" s="99" t="s">
        <v>46</v>
      </c>
      <c r="E32" s="99"/>
      <c r="F32" s="41">
        <v>21</v>
      </c>
      <c r="G32" s="42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</row>
    <row r="33" spans="1:105" s="45" customFormat="1" ht="15.75" customHeight="1" x14ac:dyDescent="0.2">
      <c r="A33" s="64" t="s">
        <v>47</v>
      </c>
      <c r="B33" s="65"/>
      <c r="C33" s="66"/>
      <c r="D33" s="106" t="s">
        <v>48</v>
      </c>
      <c r="E33" s="106"/>
      <c r="F33" s="67">
        <v>22</v>
      </c>
      <c r="G33" s="68">
        <v>-354508.20399999991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</row>
    <row r="34" spans="1:105" s="45" customFormat="1" ht="15.75" customHeight="1" x14ac:dyDescent="0.2">
      <c r="A34" s="37" t="s">
        <v>49</v>
      </c>
      <c r="B34" s="38"/>
      <c r="C34" s="39"/>
      <c r="D34" s="99" t="s">
        <v>50</v>
      </c>
      <c r="E34" s="99"/>
      <c r="F34" s="41">
        <v>23</v>
      </c>
      <c r="G34" s="42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</row>
    <row r="35" spans="1:105" s="48" customFormat="1" ht="29.25" customHeight="1" x14ac:dyDescent="0.2">
      <c r="A35" s="37" t="s">
        <v>51</v>
      </c>
      <c r="B35" s="38"/>
      <c r="C35" s="39"/>
      <c r="D35" s="99" t="s">
        <v>52</v>
      </c>
      <c r="E35" s="99"/>
      <c r="F35" s="41">
        <v>24</v>
      </c>
      <c r="G35" s="4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</row>
    <row r="36" spans="1:105" s="45" customFormat="1" ht="15.75" customHeight="1" x14ac:dyDescent="0.2">
      <c r="A36" s="100"/>
      <c r="B36" s="38">
        <v>1</v>
      </c>
      <c r="C36" s="39"/>
      <c r="D36" s="99" t="s">
        <v>53</v>
      </c>
      <c r="E36" s="99"/>
      <c r="F36" s="41">
        <v>25</v>
      </c>
      <c r="G36" s="42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</row>
    <row r="37" spans="1:105" s="45" customFormat="1" ht="15" customHeight="1" x14ac:dyDescent="0.2">
      <c r="A37" s="100"/>
      <c r="B37" s="38">
        <v>2</v>
      </c>
      <c r="C37" s="39"/>
      <c r="D37" s="99" t="s">
        <v>54</v>
      </c>
      <c r="E37" s="99"/>
      <c r="F37" s="41">
        <v>26</v>
      </c>
      <c r="G37" s="42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</row>
    <row r="38" spans="1:105" s="45" customFormat="1" ht="15.75" customHeight="1" x14ac:dyDescent="0.2">
      <c r="A38" s="100"/>
      <c r="B38" s="38">
        <v>3</v>
      </c>
      <c r="C38" s="39"/>
      <c r="D38" s="99" t="s">
        <v>55</v>
      </c>
      <c r="E38" s="99"/>
      <c r="F38" s="41">
        <v>27</v>
      </c>
      <c r="G38" s="42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</row>
    <row r="39" spans="1:105" s="45" customFormat="1" ht="53.25" customHeight="1" x14ac:dyDescent="0.2">
      <c r="A39" s="100"/>
      <c r="B39" s="38">
        <v>4</v>
      </c>
      <c r="C39" s="39"/>
      <c r="D39" s="99" t="s">
        <v>112</v>
      </c>
      <c r="E39" s="99"/>
      <c r="F39" s="41">
        <v>28</v>
      </c>
      <c r="G39" s="42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</row>
    <row r="40" spans="1:105" s="45" customFormat="1" ht="20.25" customHeight="1" x14ac:dyDescent="0.2">
      <c r="A40" s="100"/>
      <c r="B40" s="38">
        <v>5</v>
      </c>
      <c r="C40" s="39"/>
      <c r="D40" s="99" t="s">
        <v>57</v>
      </c>
      <c r="E40" s="99"/>
      <c r="F40" s="41">
        <v>29</v>
      </c>
      <c r="G40" s="42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</row>
    <row r="41" spans="1:105" s="45" customFormat="1" ht="27.75" customHeight="1" x14ac:dyDescent="0.2">
      <c r="A41" s="100"/>
      <c r="B41" s="38">
        <v>6</v>
      </c>
      <c r="C41" s="39"/>
      <c r="D41" s="99" t="s">
        <v>113</v>
      </c>
      <c r="E41" s="99"/>
      <c r="F41" s="41">
        <v>30</v>
      </c>
      <c r="G41" s="42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</row>
    <row r="42" spans="1:105" s="45" customFormat="1" ht="40.5" customHeight="1" x14ac:dyDescent="0.2">
      <c r="A42" s="100"/>
      <c r="B42" s="38">
        <v>7</v>
      </c>
      <c r="C42" s="39"/>
      <c r="D42" s="99" t="s">
        <v>59</v>
      </c>
      <c r="E42" s="99"/>
      <c r="F42" s="41">
        <v>31</v>
      </c>
      <c r="G42" s="42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spans="1:105" s="45" customFormat="1" ht="57.75" customHeight="1" x14ac:dyDescent="0.2">
      <c r="A43" s="100"/>
      <c r="B43" s="38">
        <v>8</v>
      </c>
      <c r="C43" s="39"/>
      <c r="D43" s="99" t="s">
        <v>60</v>
      </c>
      <c r="E43" s="99"/>
      <c r="F43" s="41">
        <v>32</v>
      </c>
      <c r="G43" s="42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</row>
    <row r="44" spans="1:105" s="45" customFormat="1" ht="15" customHeight="1" x14ac:dyDescent="0.2">
      <c r="A44" s="100"/>
      <c r="B44" s="38"/>
      <c r="C44" s="39" t="s">
        <v>61</v>
      </c>
      <c r="D44" s="107" t="s">
        <v>114</v>
      </c>
      <c r="E44" s="107"/>
      <c r="F44" s="41">
        <v>33</v>
      </c>
      <c r="G44" s="42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</row>
    <row r="45" spans="1:105" s="45" customFormat="1" ht="18" customHeight="1" x14ac:dyDescent="0.2">
      <c r="A45" s="100"/>
      <c r="B45" s="38"/>
      <c r="C45" s="69" t="s">
        <v>69</v>
      </c>
      <c r="D45" s="107" t="s">
        <v>115</v>
      </c>
      <c r="E45" s="107"/>
      <c r="F45" s="70" t="s">
        <v>116</v>
      </c>
      <c r="G45" s="42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</row>
    <row r="46" spans="1:105" s="45" customFormat="1" ht="18.75" customHeight="1" x14ac:dyDescent="0.2">
      <c r="A46" s="100"/>
      <c r="B46" s="38"/>
      <c r="C46" s="69" t="s">
        <v>71</v>
      </c>
      <c r="D46" s="99" t="s">
        <v>117</v>
      </c>
      <c r="E46" s="99"/>
      <c r="F46" s="70">
        <v>34</v>
      </c>
      <c r="G46" s="42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</row>
    <row r="47" spans="1:105" s="45" customFormat="1" ht="30" customHeight="1" x14ac:dyDescent="0.2">
      <c r="A47" s="100"/>
      <c r="B47" s="38">
        <v>9</v>
      </c>
      <c r="C47" s="39"/>
      <c r="D47" s="108" t="s">
        <v>118</v>
      </c>
      <c r="E47" s="108"/>
      <c r="F47" s="41">
        <v>35</v>
      </c>
      <c r="G47" s="42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</row>
    <row r="48" spans="1:105" s="45" customFormat="1" ht="16.5" customHeight="1" x14ac:dyDescent="0.2">
      <c r="A48" s="37" t="s">
        <v>64</v>
      </c>
      <c r="B48" s="38"/>
      <c r="C48" s="39"/>
      <c r="D48" s="99" t="s">
        <v>65</v>
      </c>
      <c r="E48" s="99"/>
      <c r="F48" s="41">
        <v>36</v>
      </c>
      <c r="G48" s="42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</row>
    <row r="49" spans="1:105" s="45" customFormat="1" ht="18" customHeight="1" x14ac:dyDescent="0.2">
      <c r="A49" s="37" t="s">
        <v>66</v>
      </c>
      <c r="B49" s="38"/>
      <c r="C49" s="39"/>
      <c r="D49" s="99" t="s">
        <v>67</v>
      </c>
      <c r="E49" s="99"/>
      <c r="F49" s="41">
        <v>37</v>
      </c>
      <c r="G49" s="42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</row>
    <row r="50" spans="1:105" s="45" customFormat="1" ht="15.75" customHeight="1" x14ac:dyDescent="0.2">
      <c r="A50" s="37"/>
      <c r="B50" s="38"/>
      <c r="C50" s="39" t="s">
        <v>61</v>
      </c>
      <c r="D50" s="99" t="s">
        <v>68</v>
      </c>
      <c r="E50" s="99"/>
      <c r="F50" s="41">
        <v>38</v>
      </c>
      <c r="G50" s="42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</row>
    <row r="51" spans="1:105" s="45" customFormat="1" ht="15.75" customHeight="1" x14ac:dyDescent="0.2">
      <c r="A51" s="37"/>
      <c r="B51" s="38"/>
      <c r="C51" s="39" t="s">
        <v>69</v>
      </c>
      <c r="D51" s="99" t="s">
        <v>70</v>
      </c>
      <c r="E51" s="99"/>
      <c r="F51" s="41">
        <v>39</v>
      </c>
      <c r="G51" s="42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</row>
    <row r="52" spans="1:105" s="45" customFormat="1" ht="15.75" customHeight="1" x14ac:dyDescent="0.2">
      <c r="A52" s="37"/>
      <c r="B52" s="38"/>
      <c r="C52" s="39" t="s">
        <v>71</v>
      </c>
      <c r="D52" s="99" t="s">
        <v>72</v>
      </c>
      <c r="E52" s="99"/>
      <c r="F52" s="41">
        <v>40</v>
      </c>
      <c r="G52" s="42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</row>
    <row r="53" spans="1:105" s="45" customFormat="1" ht="15.75" customHeight="1" x14ac:dyDescent="0.2">
      <c r="A53" s="37"/>
      <c r="B53" s="38"/>
      <c r="C53" s="39" t="s">
        <v>73</v>
      </c>
      <c r="D53" s="99" t="s">
        <v>74</v>
      </c>
      <c r="E53" s="99"/>
      <c r="F53" s="41">
        <v>41</v>
      </c>
      <c r="G53" s="42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</row>
    <row r="54" spans="1:105" s="45" customFormat="1" ht="15.75" customHeight="1" x14ac:dyDescent="0.2">
      <c r="A54" s="37"/>
      <c r="B54" s="38"/>
      <c r="C54" s="39" t="s">
        <v>75</v>
      </c>
      <c r="D54" s="99" t="s">
        <v>76</v>
      </c>
      <c r="E54" s="99"/>
      <c r="F54" s="41">
        <v>42</v>
      </c>
      <c r="G54" s="4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</row>
    <row r="55" spans="1:105" s="45" customFormat="1" ht="15" customHeight="1" x14ac:dyDescent="0.2">
      <c r="A55" s="37" t="s">
        <v>77</v>
      </c>
      <c r="B55" s="38"/>
      <c r="C55" s="39"/>
      <c r="D55" s="99" t="s">
        <v>78</v>
      </c>
      <c r="E55" s="99"/>
      <c r="F55" s="41">
        <v>43</v>
      </c>
      <c r="G55" s="42">
        <v>340000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</row>
    <row r="56" spans="1:105" s="45" customFormat="1" ht="15.75" customHeight="1" x14ac:dyDescent="0.2">
      <c r="A56" s="37"/>
      <c r="B56" s="38">
        <v>1</v>
      </c>
      <c r="C56" s="39"/>
      <c r="D56" s="99" t="s">
        <v>79</v>
      </c>
      <c r="E56" s="99"/>
      <c r="F56" s="41">
        <v>44</v>
      </c>
      <c r="G56" s="42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</row>
    <row r="57" spans="1:105" s="45" customFormat="1" ht="15.75" customHeight="1" x14ac:dyDescent="0.2">
      <c r="A57" s="37"/>
      <c r="B57" s="38"/>
      <c r="C57" s="39"/>
      <c r="D57" s="40"/>
      <c r="E57" s="49" t="s">
        <v>80</v>
      </c>
      <c r="F57" s="41">
        <v>45</v>
      </c>
      <c r="G57" s="81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</row>
    <row r="58" spans="1:105" s="45" customFormat="1" ht="15.75" customHeight="1" x14ac:dyDescent="0.2">
      <c r="A58" s="37" t="s">
        <v>82</v>
      </c>
      <c r="B58" s="38"/>
      <c r="C58" s="39"/>
      <c r="D58" s="99" t="s">
        <v>83</v>
      </c>
      <c r="E58" s="99"/>
      <c r="F58" s="41">
        <v>46</v>
      </c>
      <c r="G58" s="42">
        <v>340000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</row>
    <row r="59" spans="1:105" s="45" customFormat="1" ht="12.75" customHeight="1" x14ac:dyDescent="0.2">
      <c r="A59" s="37" t="s">
        <v>84</v>
      </c>
      <c r="B59" s="38"/>
      <c r="C59" s="39"/>
      <c r="D59" s="99" t="s">
        <v>85</v>
      </c>
      <c r="E59" s="99"/>
      <c r="F59" s="41">
        <v>47</v>
      </c>
      <c r="G59" s="42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</row>
    <row r="60" spans="1:105" s="45" customFormat="1" ht="18" customHeight="1" x14ac:dyDescent="0.2">
      <c r="A60" s="100"/>
      <c r="B60" s="38">
        <v>1</v>
      </c>
      <c r="C60" s="39"/>
      <c r="D60" s="99" t="s">
        <v>86</v>
      </c>
      <c r="E60" s="99"/>
      <c r="F60" s="41">
        <v>48</v>
      </c>
      <c r="G60" s="51">
        <v>13014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</row>
    <row r="61" spans="1:105" s="45" customFormat="1" ht="15.75" customHeight="1" x14ac:dyDescent="0.2">
      <c r="A61" s="100"/>
      <c r="B61" s="38">
        <v>2</v>
      </c>
      <c r="C61" s="39"/>
      <c r="D61" s="99" t="s">
        <v>87</v>
      </c>
      <c r="E61" s="99"/>
      <c r="F61" s="41">
        <v>49</v>
      </c>
      <c r="G61" s="51">
        <v>13000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</row>
    <row r="62" spans="1:105" s="45" customFormat="1" ht="30.75" customHeight="1" x14ac:dyDescent="0.2">
      <c r="A62" s="100"/>
      <c r="B62" s="38">
        <v>3</v>
      </c>
      <c r="C62" s="39"/>
      <c r="D62" s="99" t="s">
        <v>119</v>
      </c>
      <c r="E62" s="99"/>
      <c r="F62" s="41">
        <v>50</v>
      </c>
      <c r="G62" s="42">
        <v>6008.2692307692305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</row>
    <row r="63" spans="1:105" s="45" customFormat="1" ht="42.75" hidden="1" customHeight="1" x14ac:dyDescent="0.2">
      <c r="A63" s="100"/>
      <c r="B63" s="38" t="s">
        <v>120</v>
      </c>
      <c r="C63" s="39"/>
      <c r="D63" s="111" t="s">
        <v>121</v>
      </c>
      <c r="E63" s="111"/>
      <c r="F63" s="41" t="s">
        <v>122</v>
      </c>
      <c r="G63" s="42" t="e">
        <v>#REF!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</row>
    <row r="64" spans="1:105" s="45" customFormat="1" ht="40.5" customHeight="1" x14ac:dyDescent="0.2">
      <c r="A64" s="100"/>
      <c r="B64" s="38">
        <v>4</v>
      </c>
      <c r="C64" s="39"/>
      <c r="D64" s="99" t="s">
        <v>123</v>
      </c>
      <c r="E64" s="99"/>
      <c r="F64" s="41">
        <v>51</v>
      </c>
      <c r="G64" s="42">
        <v>5444.1089743589746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</row>
    <row r="65" spans="1:105" s="45" customFormat="1" ht="40.5" hidden="1" customHeight="1" x14ac:dyDescent="0.2">
      <c r="A65" s="100"/>
      <c r="B65" s="38" t="s">
        <v>124</v>
      </c>
      <c r="C65" s="39"/>
      <c r="D65" s="111" t="s">
        <v>125</v>
      </c>
      <c r="E65" s="111"/>
      <c r="F65" s="41" t="s">
        <v>126</v>
      </c>
      <c r="G65" s="42" t="e">
        <v>#REF!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</row>
    <row r="66" spans="1:105" s="45" customFormat="1" ht="27.75" customHeight="1" x14ac:dyDescent="0.2">
      <c r="A66" s="100"/>
      <c r="B66" s="38">
        <v>5</v>
      </c>
      <c r="C66" s="39"/>
      <c r="D66" s="99" t="s">
        <v>127</v>
      </c>
      <c r="E66" s="99"/>
      <c r="F66" s="41">
        <v>52</v>
      </c>
      <c r="G66" s="42">
        <v>175.16621507692309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</row>
    <row r="67" spans="1:105" s="45" customFormat="1" ht="29.25" customHeight="1" x14ac:dyDescent="0.2">
      <c r="A67" s="100"/>
      <c r="B67" s="38">
        <v>6</v>
      </c>
      <c r="C67" s="39"/>
      <c r="D67" s="111" t="s">
        <v>128</v>
      </c>
      <c r="E67" s="111"/>
      <c r="F67" s="41" t="s">
        <v>129</v>
      </c>
      <c r="G67" s="42">
        <v>87.345076923076917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</row>
    <row r="68" spans="1:105" s="45" customFormat="1" ht="27.75" customHeight="1" x14ac:dyDescent="0.2">
      <c r="A68" s="100"/>
      <c r="B68" s="38">
        <v>7</v>
      </c>
      <c r="C68" s="39"/>
      <c r="D68" s="99" t="s">
        <v>130</v>
      </c>
      <c r="E68" s="99"/>
      <c r="F68" s="41">
        <v>53</v>
      </c>
      <c r="G68" s="4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</row>
    <row r="69" spans="1:105" s="45" customFormat="1" ht="17.25" customHeight="1" x14ac:dyDescent="0.2">
      <c r="A69" s="100"/>
      <c r="B69" s="38">
        <v>8</v>
      </c>
      <c r="C69" s="39"/>
      <c r="D69" s="99" t="s">
        <v>131</v>
      </c>
      <c r="E69" s="99"/>
      <c r="F69" s="41">
        <v>54</v>
      </c>
      <c r="G69" s="42">
        <v>1155.6457417287872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</row>
    <row r="70" spans="1:105" s="45" customFormat="1" ht="15.75" customHeight="1" x14ac:dyDescent="0.2">
      <c r="A70" s="100"/>
      <c r="B70" s="38">
        <v>9</v>
      </c>
      <c r="C70" s="39"/>
      <c r="D70" s="99" t="s">
        <v>137</v>
      </c>
      <c r="E70" s="99"/>
      <c r="F70" s="41">
        <v>55</v>
      </c>
      <c r="G70" s="42">
        <v>104637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</row>
    <row r="71" spans="1:105" s="45" customFormat="1" ht="15.75" customHeight="1" x14ac:dyDescent="0.2">
      <c r="A71" s="100"/>
      <c r="B71" s="38">
        <v>10</v>
      </c>
      <c r="C71" s="39"/>
      <c r="D71" s="99" t="s">
        <v>138</v>
      </c>
      <c r="E71" s="99"/>
      <c r="F71" s="41">
        <v>56</v>
      </c>
      <c r="G71" s="42">
        <v>205000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</row>
    <row r="72" spans="1:105" ht="15.75" customHeight="1" x14ac:dyDescent="0.2">
      <c r="A72" s="109" t="s">
        <v>132</v>
      </c>
      <c r="B72" s="109"/>
      <c r="C72" s="109"/>
      <c r="D72" s="109"/>
      <c r="E72" s="109"/>
      <c r="F72" s="109"/>
      <c r="G72" s="109"/>
    </row>
    <row r="73" spans="1:105" ht="17.25" customHeight="1" x14ac:dyDescent="0.2">
      <c r="A73" s="109" t="s">
        <v>133</v>
      </c>
      <c r="B73" s="109"/>
      <c r="C73" s="109"/>
      <c r="D73" s="109"/>
      <c r="E73" s="109"/>
      <c r="F73" s="109"/>
      <c r="G73" s="109"/>
    </row>
    <row r="74" spans="1:105" ht="28.5" customHeight="1" x14ac:dyDescent="0.2">
      <c r="A74" s="110"/>
      <c r="B74" s="110"/>
      <c r="C74" s="110"/>
      <c r="D74" s="110"/>
      <c r="E74" s="110"/>
      <c r="F74" s="110"/>
      <c r="G74" s="11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</row>
    <row r="75" spans="1:105" ht="33.75" customHeight="1" x14ac:dyDescent="0.2">
      <c r="A75" s="110"/>
      <c r="B75" s="110"/>
      <c r="C75" s="110"/>
      <c r="D75" s="110"/>
      <c r="E75" s="110"/>
      <c r="F75" s="110"/>
      <c r="G75" s="110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</row>
    <row r="76" spans="1:105" ht="12" customHeight="1" x14ac:dyDescent="0.2">
      <c r="A76" s="71"/>
      <c r="B76" s="72"/>
      <c r="C76" s="72"/>
      <c r="D76" s="72"/>
      <c r="E76" s="72"/>
      <c r="F76" s="72"/>
      <c r="G76" s="72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</row>
    <row r="77" spans="1:105" ht="15.75" x14ac:dyDescent="0.25">
      <c r="A77" s="73"/>
      <c r="B77" s="73"/>
      <c r="C77" s="74"/>
      <c r="D77" s="73"/>
      <c r="E77" s="75"/>
      <c r="F77" s="76"/>
      <c r="G77" s="7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</row>
    <row r="78" spans="1:105" ht="19.5" customHeight="1" x14ac:dyDescent="0.25">
      <c r="A78" s="73"/>
      <c r="B78" s="73"/>
      <c r="C78" s="74"/>
      <c r="D78" s="73"/>
      <c r="E78" s="78"/>
      <c r="F78" s="76"/>
      <c r="G78" s="77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</row>
    <row r="79" spans="1:105" ht="13.5" customHeight="1" x14ac:dyDescent="0.2">
      <c r="A79" s="73"/>
      <c r="B79" s="73"/>
      <c r="C79" s="74"/>
      <c r="D79" s="73"/>
      <c r="E79" s="79"/>
      <c r="F79" s="76"/>
      <c r="G79" s="77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</row>
    <row r="80" spans="1:105" ht="15" customHeight="1" x14ac:dyDescent="0.2">
      <c r="A80" s="73"/>
      <c r="B80" s="73"/>
      <c r="C80" s="74"/>
      <c r="D80" s="73"/>
      <c r="E80" s="79"/>
      <c r="F80" s="76"/>
      <c r="G80" s="77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</row>
    <row r="81" spans="1:105" ht="15" customHeight="1" x14ac:dyDescent="0.2">
      <c r="A81" s="73"/>
      <c r="B81" s="73"/>
      <c r="C81" s="74"/>
      <c r="D81" s="73"/>
      <c r="E81" s="79"/>
      <c r="F81" s="76"/>
      <c r="G81" s="77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ht="15" customHeight="1" x14ac:dyDescent="0.2">
      <c r="A82" s="73"/>
      <c r="B82" s="73"/>
      <c r="C82" s="74"/>
      <c r="D82" s="73"/>
      <c r="E82" s="79"/>
      <c r="F82" s="76"/>
      <c r="G82" s="77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x14ac:dyDescent="0.2">
      <c r="A83" s="73"/>
      <c r="B83" s="73"/>
      <c r="C83" s="74"/>
      <c r="D83" s="73"/>
      <c r="E83" s="79"/>
      <c r="F83" s="76"/>
      <c r="G83" s="77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x14ac:dyDescent="0.2">
      <c r="A84" s="73"/>
      <c r="B84" s="73"/>
      <c r="C84" s="74"/>
      <c r="D84" s="73"/>
      <c r="E84" s="79"/>
      <c r="F84" s="76"/>
      <c r="G84" s="77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ht="14.25" x14ac:dyDescent="0.2">
      <c r="A85" s="73"/>
      <c r="B85" s="73"/>
      <c r="C85" s="74"/>
      <c r="D85" s="73"/>
      <c r="E85" s="82"/>
      <c r="F85" s="83"/>
      <c r="G85" s="84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ht="14.25" x14ac:dyDescent="0.2">
      <c r="A86" s="80"/>
      <c r="B86" s="80"/>
      <c r="D86" s="80"/>
      <c r="E86" s="82"/>
      <c r="F86" s="85"/>
      <c r="G86" s="8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ht="14.25" x14ac:dyDescent="0.2">
      <c r="A87" s="80"/>
      <c r="B87" s="80"/>
      <c r="D87" s="80"/>
      <c r="E87" s="82"/>
      <c r="F87" s="85"/>
      <c r="G87" s="8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ht="14.25" x14ac:dyDescent="0.2">
      <c r="A88" s="80"/>
      <c r="B88" s="80"/>
      <c r="D88" s="80"/>
      <c r="E88" s="87"/>
      <c r="F88" s="85"/>
      <c r="G88" s="8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ht="14.25" x14ac:dyDescent="0.2">
      <c r="A89" s="80"/>
      <c r="B89" s="80"/>
      <c r="D89" s="80"/>
      <c r="E89" s="87"/>
      <c r="F89" s="85"/>
      <c r="G89" s="8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</sheetData>
  <sheetProtection selectLockedCells="1" selectUnlockedCells="1"/>
  <mergeCells count="68">
    <mergeCell ref="A72:G72"/>
    <mergeCell ref="A73:G73"/>
    <mergeCell ref="A74:G74"/>
    <mergeCell ref="A75:G75"/>
    <mergeCell ref="D59:E59"/>
    <mergeCell ref="A60:A71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53:E53"/>
    <mergeCell ref="D54:E54"/>
    <mergeCell ref="D55:E55"/>
    <mergeCell ref="D56:E56"/>
    <mergeCell ref="D58:E58"/>
    <mergeCell ref="D48:E48"/>
    <mergeCell ref="D49:E49"/>
    <mergeCell ref="D50:E50"/>
    <mergeCell ref="D51:E51"/>
    <mergeCell ref="D52:E5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18:E18"/>
    <mergeCell ref="A19:A32"/>
    <mergeCell ref="D19:E19"/>
    <mergeCell ref="B20:B30"/>
    <mergeCell ref="D20:E20"/>
    <mergeCell ref="D21:E21"/>
    <mergeCell ref="D22:E22"/>
    <mergeCell ref="C24:C29"/>
    <mergeCell ref="D30:E30"/>
    <mergeCell ref="D31:E31"/>
    <mergeCell ref="D32:E32"/>
    <mergeCell ref="D12:E12"/>
    <mergeCell ref="A13:A17"/>
    <mergeCell ref="D13:E13"/>
    <mergeCell ref="D16:E16"/>
    <mergeCell ref="D17:E17"/>
    <mergeCell ref="B11:C11"/>
    <mergeCell ref="D11:E11"/>
    <mergeCell ref="G9:G10"/>
    <mergeCell ref="A2:F2"/>
    <mergeCell ref="A6:F6"/>
    <mergeCell ref="A9:C10"/>
    <mergeCell ref="D9:E10"/>
    <mergeCell ref="F9:F10"/>
  </mergeCells>
  <printOptions horizontalCentered="1"/>
  <pageMargins left="0.19685039370078741" right="0.11811023622047245" top="0.31496062992125984" bottom="0.59055118110236227" header="0.51181102362204722" footer="0.31496062992125984"/>
  <pageSetup paperSize="9" scale="61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BVC 2013 sintetic</vt:lpstr>
      <vt:lpstr>Anexa</vt:lpstr>
      <vt:lpstr>Anexa!Print_Titles</vt:lpstr>
      <vt:lpstr>'BVC 2013 sintetic'!Print_Titles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CHEILLAN, Otilia</dc:creator>
  <cp:lastModifiedBy>Victoria Ghinea</cp:lastModifiedBy>
  <cp:lastPrinted>2019-10-23T07:45:39Z</cp:lastPrinted>
  <dcterms:created xsi:type="dcterms:W3CDTF">2019-03-12T10:37:17Z</dcterms:created>
  <dcterms:modified xsi:type="dcterms:W3CDTF">2019-10-23T07:46:19Z</dcterms:modified>
</cp:coreProperties>
</file>